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wicke\Documents\Saturday Programs 2019-2020\February\Sophomore\"/>
    </mc:Choice>
  </mc:AlternateContent>
  <bookViews>
    <workbookView xWindow="240" yWindow="60" windowWidth="20120" windowHeight="8010" firstSheet="1" activeTab="1"/>
  </bookViews>
  <sheets>
    <sheet name="Acerno_Cache_XXXXX" sheetId="2" state="veryHidden" r:id="rId1"/>
    <sheet name="Budget Template" sheetId="1" r:id="rId2"/>
    <sheet name="Assumptions" sheetId="3" r:id="rId3"/>
  </sheets>
  <calcPr calcId="162913"/>
</workbook>
</file>

<file path=xl/calcChain.xml><?xml version="1.0" encoding="utf-8"?>
<calcChain xmlns="http://schemas.openxmlformats.org/spreadsheetml/2006/main">
  <c r="C3" i="3" l="1"/>
  <c r="C4" i="3" s="1"/>
  <c r="E7" i="1" l="1"/>
  <c r="E12" i="1" s="1"/>
  <c r="E19" i="1" l="1"/>
  <c r="E57" i="1"/>
  <c r="E32" i="1"/>
  <c r="E48" i="1"/>
  <c r="E16" i="1"/>
  <c r="E38" i="1"/>
  <c r="Q38" i="1" s="1"/>
  <c r="E27" i="1"/>
  <c r="Q27" i="1" s="1"/>
  <c r="E54" i="1"/>
  <c r="Q54" i="1" s="1"/>
  <c r="Q62" i="1"/>
  <c r="Q19" i="1"/>
  <c r="Q57" i="1"/>
  <c r="Q48" i="1"/>
  <c r="Q8" i="1"/>
  <c r="Q12" i="1"/>
  <c r="Q49" i="1"/>
  <c r="Q50" i="1"/>
  <c r="Q51" i="1"/>
  <c r="Q28" i="1"/>
  <c r="Q29" i="1"/>
  <c r="Q20" i="1"/>
  <c r="Q21" i="1"/>
  <c r="Q22" i="1"/>
  <c r="Q23" i="1"/>
  <c r="Q24" i="1"/>
  <c r="Q58" i="1"/>
  <c r="Q59" i="1"/>
  <c r="Q39" i="1"/>
  <c r="Q40" i="1"/>
  <c r="Q41" i="1"/>
  <c r="Q42" i="1"/>
  <c r="Q43" i="1"/>
  <c r="Q44" i="1"/>
  <c r="Q45" i="1"/>
  <c r="Q33" i="1"/>
  <c r="Q34" i="1"/>
  <c r="Q35" i="1"/>
  <c r="Q7" i="1"/>
  <c r="F64" i="1"/>
  <c r="G64" i="1"/>
  <c r="H64" i="1"/>
  <c r="I64" i="1"/>
  <c r="J64" i="1"/>
  <c r="K64" i="1"/>
  <c r="L64" i="1"/>
  <c r="M64" i="1"/>
  <c r="N64" i="1"/>
  <c r="O64" i="1"/>
  <c r="P64" i="1"/>
  <c r="F9" i="1"/>
  <c r="G9" i="1"/>
  <c r="H9" i="1"/>
  <c r="I9" i="1"/>
  <c r="J9" i="1"/>
  <c r="K9" i="1"/>
  <c r="L9" i="1"/>
  <c r="M9" i="1"/>
  <c r="N9" i="1"/>
  <c r="O9" i="1"/>
  <c r="P9" i="1"/>
  <c r="E9" i="1"/>
  <c r="Q16" i="1" l="1"/>
  <c r="E64" i="1"/>
  <c r="E67" i="1" s="1"/>
  <c r="P67" i="1"/>
  <c r="H67" i="1"/>
  <c r="L67" i="1"/>
  <c r="K67" i="1"/>
  <c r="N67" i="1"/>
  <c r="J67" i="1"/>
  <c r="F67" i="1"/>
  <c r="M67" i="1"/>
  <c r="I67" i="1"/>
  <c r="O67" i="1"/>
  <c r="G67" i="1"/>
  <c r="Q9" i="1"/>
  <c r="Q64" i="1" l="1"/>
  <c r="Q67" i="1"/>
</calcChain>
</file>

<file path=xl/sharedStrings.xml><?xml version="1.0" encoding="utf-8"?>
<sst xmlns="http://schemas.openxmlformats.org/spreadsheetml/2006/main" count="103" uniqueCount="97">
  <si>
    <t>Some bills are monthly and some come less often. If you have an expense that does not occur every month, put it in the “Other expenses this month” category.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</si>
  <si>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</si>
  <si>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</si>
  <si>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</si>
  <si>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</si>
  <si>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</si>
  <si>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</si>
  <si>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</si>
  <si>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</si>
  <si>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</si>
  <si>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</si>
  <si>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</si>
  <si>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</si>
  <si>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income (e.g. paychecks)</t>
  </si>
  <si>
    <t>Other income</t>
  </si>
  <si>
    <t>Total monthly income</t>
  </si>
  <si>
    <t>Income</t>
  </si>
  <si>
    <t>Expenses</t>
  </si>
  <si>
    <t>Other</t>
  </si>
  <si>
    <t>Utilities (e.g. electricity, gas, water)</t>
  </si>
  <si>
    <t>Internet, cable, and phones</t>
  </si>
  <si>
    <t>Other housing expenses</t>
  </si>
  <si>
    <t>Groceries and household supplies</t>
  </si>
  <si>
    <t>Public transportation (bus, taxi)</t>
  </si>
  <si>
    <t>Gas for car</t>
  </si>
  <si>
    <t>Regular car maintenance</t>
  </si>
  <si>
    <t>Car insurance</t>
  </si>
  <si>
    <t>Other transportation expenses</t>
  </si>
  <si>
    <t>Other health expenses</t>
  </si>
  <si>
    <t>Routine Medications</t>
  </si>
  <si>
    <t>Child care</t>
  </si>
  <si>
    <t>Money to or sent to family</t>
  </si>
  <si>
    <t>Laundry</t>
  </si>
  <si>
    <t>Donations (e.g. offerings)</t>
  </si>
  <si>
    <t>Entertainment (e.g. movies)</t>
  </si>
  <si>
    <t>Fees for cashier's checks and money transfers</t>
  </si>
  <si>
    <t>Bank and credit card fees</t>
  </si>
  <si>
    <t>Other fees</t>
  </si>
  <si>
    <t>Cell phones</t>
  </si>
  <si>
    <t>Other school costs (e.g. supplies)</t>
  </si>
  <si>
    <t>Miscellaneous expenses</t>
  </si>
  <si>
    <t>Total expenses</t>
  </si>
  <si>
    <t>Monthly savings</t>
  </si>
  <si>
    <t>Balance / (Shortfall)</t>
  </si>
  <si>
    <t>If your income is more than your expenses. You have money left to save or spend.</t>
  </si>
  <si>
    <t>If your expenses are more than your income. Look at your budget to find expenses to cut.</t>
  </si>
  <si>
    <t>Total</t>
  </si>
  <si>
    <t>Federal Trade Commission. September 2012. https://www.consumer.ftc.gov/articles/pdf-1020-make-budget-worksheet.pdf</t>
  </si>
  <si>
    <t>Use this worksheet to see how much money you spent this month. Then, use this month’s information to help you plan next month’s budget.</t>
  </si>
  <si>
    <t>Monthly income</t>
  </si>
  <si>
    <t>Other personal and family expenses</t>
  </si>
  <si>
    <t>Breakdown of Cost of Living Budgeting Categories</t>
  </si>
  <si>
    <t>Many people find that their budget is quite tight when their monthly debt payments are close to 23% of their net income.</t>
  </si>
  <si>
    <t>Categories</t>
  </si>
  <si>
    <t>Percentage</t>
  </si>
  <si>
    <t xml:space="preserve">Housing: </t>
  </si>
  <si>
    <t>Utilities:</t>
  </si>
  <si>
    <t>Food:</t>
  </si>
  <si>
    <t>Transportation: </t>
  </si>
  <si>
    <t>Clothing: </t>
  </si>
  <si>
    <t xml:space="preserve">Medical: </t>
  </si>
  <si>
    <t>Personal &amp; Discretionary: </t>
  </si>
  <si>
    <t>Savings: </t>
  </si>
  <si>
    <t>Debt Payments: </t>
  </si>
  <si>
    <t>Plan to save money for expenses that don’t occur every month, as well as for your future. Then, you’ll have a little extra available when you need it.</t>
  </si>
  <si>
    <t>Entertainment / recreation / education / tobacco/alcohol / eating out / gaming / hair cuts / hobbies</t>
  </si>
  <si>
    <t>Health care premiums / specialists / over-the-counter</t>
  </si>
  <si>
    <t>For all members of the family</t>
  </si>
  <si>
    <t>Bus / taxi / fuel / insurance / maintenance / parking</t>
  </si>
  <si>
    <t>Groceries / personal care / baby needs</t>
  </si>
  <si>
    <t xml:space="preserve">Mortgage / taxes / rent/ insurance </t>
  </si>
  <si>
    <t>Health insurance  premiums</t>
  </si>
  <si>
    <t>Rent/ Mortgage / Insurance / Taxes</t>
  </si>
  <si>
    <t>School costs (e.g. fees)</t>
  </si>
  <si>
    <t>Debt repayment (credit card, loans)</t>
  </si>
  <si>
    <t>Housing (35%)</t>
  </si>
  <si>
    <t>Transportation (15% - 20%)</t>
  </si>
  <si>
    <t>Household supplies</t>
  </si>
  <si>
    <t>Personal care</t>
  </si>
  <si>
    <t>Food (10% - 20%)</t>
  </si>
  <si>
    <t>Finance - Debt payments (5% - 15%)</t>
  </si>
  <si>
    <t>Personal and Discretionary (5% - 10%)</t>
  </si>
  <si>
    <t>Clothing for family</t>
  </si>
  <si>
    <t>Clothing (3% - 5%)</t>
  </si>
  <si>
    <t>Utilities (5%)</t>
  </si>
  <si>
    <t>Healthcare / Medical (3%)</t>
  </si>
  <si>
    <t>Car loan repayment</t>
  </si>
  <si>
    <t>Credit Counselling Society. https://www.nomoredebts.org/budgeting-guidelines</t>
  </si>
  <si>
    <t>Savings (5% - 10%)</t>
  </si>
  <si>
    <t>2020 Budget</t>
  </si>
  <si>
    <t>-</t>
  </si>
  <si>
    <t>Phone / gas / cable / internet / Water / Electricity</t>
  </si>
  <si>
    <t>Median household income (in 2018 dollars), 2014 - 2018</t>
  </si>
  <si>
    <t>United States Census Bureau. https://www.census.gov/quickfacts/fact/table/alamancecountynorthcarolina#</t>
  </si>
  <si>
    <t>Sources:</t>
  </si>
  <si>
    <t>&lt; Alamance County - US Census Bureau</t>
  </si>
  <si>
    <t xml:space="preserve">Estimated net amount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</si>
</sst>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2D2D2D"/>
      <name val="Calibri"/>
      <family val="2"/>
      <scheme val="minor"/>
    </font>
    <font>
      <b/>
      <sz val="11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3" fontId="0" fillId="0" borderId="0" xfId="1" applyFont="1"/>
    <xf numFmtId="44" fontId="0" fillId="0" borderId="0" xfId="2" applyFont="1"/>
    <xf numFmtId="44" fontId="0" fillId="0" borderId="0" xfId="0" applyNumberFormat="1"/>
    <xf numFmtId="0" fontId="3" fillId="0" borderId="0" xfId="0" applyFont="1"/>
    <xf numFmtId="0" fontId="0" fillId="0" borderId="0" xfId="0" applyAlignment="1">
      <alignment horizontal="left" indent="1"/>
    </xf>
    <xf numFmtId="0" fontId="0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44" fontId="0" fillId="0" borderId="1" xfId="0" applyNumberFormat="1" applyBorder="1"/>
    <xf numFmtId="44" fontId="2" fillId="0" borderId="1" xfId="0" applyNumberFormat="1" applyFont="1" applyBorder="1"/>
    <xf numFmtId="44" fontId="2" fillId="0" borderId="2" xfId="0" applyNumberFormat="1" applyFont="1" applyBorder="1"/>
    <xf numFmtId="44" fontId="0" fillId="0" borderId="3" xfId="2" applyFont="1" applyBorder="1"/>
    <xf numFmtId="44" fontId="0" fillId="0" borderId="2" xfId="0" applyNumberFormat="1" applyBorder="1"/>
    <xf numFmtId="44" fontId="0" fillId="0" borderId="3" xfId="0" applyNumberFormat="1" applyBorder="1"/>
    <xf numFmtId="0" fontId="0" fillId="0" borderId="0" xfId="0" applyAlignment="1">
      <alignment shrinkToFit="1"/>
    </xf>
    <xf numFmtId="0" fontId="0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9" fontId="0" fillId="0" borderId="0" xfId="0" applyNumberFormat="1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43" fontId="0" fillId="0" borderId="0" xfId="1" applyFont="1" applyAlignment="1">
      <alignment horizontal="center" vertical="center"/>
    </xf>
    <xf numFmtId="43" fontId="0" fillId="0" borderId="0" xfId="1" applyFont="1" applyAlignment="1">
      <alignment vertical="center"/>
    </xf>
    <xf numFmtId="0" fontId="0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43" fontId="0" fillId="0" borderId="0" xfId="1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9" fontId="0" fillId="0" borderId="0" xfId="3" applyFont="1" applyAlignment="1">
      <alignment horizontal="center"/>
    </xf>
    <xf numFmtId="9" fontId="0" fillId="0" borderId="0" xfId="0" applyNumberFormat="1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1640625" defaultRowHeight="14.5" x14ac:dyDescent="0.35"/>
  <cols>
    <col min="1" max="16384" width="8.81640625" style="16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4"/>
  <sheetViews>
    <sheetView tabSelected="1" zoomScale="80" zoomScaleNormal="80" workbookViewId="0">
      <selection activeCell="S17" sqref="S17"/>
    </sheetView>
  </sheetViews>
  <sheetFormatPr defaultRowHeight="14.5" x14ac:dyDescent="0.35"/>
  <cols>
    <col min="3" max="3" width="44.453125" customWidth="1"/>
    <col min="4" max="4" width="5.453125" customWidth="1"/>
    <col min="5" max="5" width="11.453125" customWidth="1"/>
    <col min="6" max="6" width="10.54296875" customWidth="1"/>
    <col min="12" max="12" width="10.26953125" customWidth="1"/>
    <col min="13" max="13" width="11.81640625" customWidth="1"/>
    <col min="15" max="15" width="11.81640625" customWidth="1"/>
    <col min="16" max="16" width="12.7265625" customWidth="1"/>
    <col min="17" max="17" width="10.81640625" customWidth="1"/>
  </cols>
  <sheetData>
    <row r="1" spans="2:17" x14ac:dyDescent="0.35">
      <c r="B1" s="1"/>
      <c r="C1" s="28" t="s">
        <v>89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2:17" x14ac:dyDescent="0.35">
      <c r="B2">
        <v>1</v>
      </c>
      <c r="C2" t="s">
        <v>48</v>
      </c>
    </row>
    <row r="3" spans="2:17" x14ac:dyDescent="0.35">
      <c r="B3">
        <v>2</v>
      </c>
      <c r="C3" t="s">
        <v>0</v>
      </c>
    </row>
    <row r="5" spans="2:17" x14ac:dyDescent="0.35">
      <c r="E5" s="2" t="s">
        <v>1</v>
      </c>
      <c r="F5" s="2" t="s">
        <v>2</v>
      </c>
      <c r="G5" s="2" t="s">
        <v>3</v>
      </c>
      <c r="H5" s="2" t="s">
        <v>4</v>
      </c>
      <c r="I5" s="2" t="s">
        <v>5</v>
      </c>
      <c r="J5" s="2" t="s">
        <v>6</v>
      </c>
      <c r="K5" s="2" t="s">
        <v>7</v>
      </c>
      <c r="L5" s="2" t="s">
        <v>8</v>
      </c>
      <c r="M5" s="2" t="s">
        <v>9</v>
      </c>
      <c r="N5" s="2" t="s">
        <v>10</v>
      </c>
      <c r="O5" s="2" t="s">
        <v>11</v>
      </c>
      <c r="P5" s="2" t="s">
        <v>12</v>
      </c>
      <c r="Q5" s="2" t="s">
        <v>46</v>
      </c>
    </row>
    <row r="6" spans="2:17" x14ac:dyDescent="0.35">
      <c r="C6" s="6" t="s">
        <v>16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2:17" x14ac:dyDescent="0.35">
      <c r="C7" s="7" t="s">
        <v>13</v>
      </c>
      <c r="E7" s="4">
        <f>Assumptions!C4</f>
        <v>2858.4375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5">
        <f>SUM(E7:P7)</f>
        <v>2858.4375</v>
      </c>
    </row>
    <row r="8" spans="2:17" x14ac:dyDescent="0.35">
      <c r="C8" s="7" t="s">
        <v>14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5">
        <f t="shared" ref="Q8:Q67" si="0">SUM(E8:P8)</f>
        <v>0</v>
      </c>
    </row>
    <row r="9" spans="2:17" x14ac:dyDescent="0.35">
      <c r="C9" s="1" t="s">
        <v>15</v>
      </c>
      <c r="E9" s="12">
        <f>SUM(E7:E8)</f>
        <v>2858.4375</v>
      </c>
      <c r="F9" s="12">
        <f t="shared" ref="F9:P9" si="1">SUM(F7:F8)</f>
        <v>0</v>
      </c>
      <c r="G9" s="12">
        <f t="shared" si="1"/>
        <v>0</v>
      </c>
      <c r="H9" s="12">
        <f t="shared" si="1"/>
        <v>0</v>
      </c>
      <c r="I9" s="12">
        <f t="shared" si="1"/>
        <v>0</v>
      </c>
      <c r="J9" s="12">
        <f t="shared" si="1"/>
        <v>0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12">
        <f t="shared" si="1"/>
        <v>0</v>
      </c>
      <c r="O9" s="12">
        <f t="shared" si="1"/>
        <v>0</v>
      </c>
      <c r="P9" s="12">
        <f t="shared" si="1"/>
        <v>0</v>
      </c>
      <c r="Q9" s="14">
        <f t="shared" si="0"/>
        <v>2858.4375</v>
      </c>
    </row>
    <row r="10" spans="2:17" x14ac:dyDescent="0.35">
      <c r="Q10" s="5"/>
    </row>
    <row r="11" spans="2:17" x14ac:dyDescent="0.35">
      <c r="C11" s="6" t="s">
        <v>88</v>
      </c>
      <c r="Q11" s="5"/>
    </row>
    <row r="12" spans="2:17" x14ac:dyDescent="0.35">
      <c r="C12" s="7" t="s">
        <v>42</v>
      </c>
      <c r="E12" s="13">
        <f>E7*Assumptions!C10</f>
        <v>142.921875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5">
        <f t="shared" si="0"/>
        <v>142.921875</v>
      </c>
    </row>
    <row r="13" spans="2:17" x14ac:dyDescent="0.35">
      <c r="Q13" s="5"/>
    </row>
    <row r="14" spans="2:17" x14ac:dyDescent="0.35">
      <c r="C14" s="6" t="s">
        <v>17</v>
      </c>
      <c r="Q14" s="5"/>
    </row>
    <row r="15" spans="2:17" x14ac:dyDescent="0.35">
      <c r="C15" s="1" t="s">
        <v>75</v>
      </c>
      <c r="Q15" s="5"/>
    </row>
    <row r="16" spans="2:17" x14ac:dyDescent="0.35">
      <c r="C16" s="7" t="s">
        <v>72</v>
      </c>
      <c r="E16" s="4">
        <f>E7*Assumptions!C12</f>
        <v>1000.4531249999999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5">
        <f t="shared" si="0"/>
        <v>1000.4531249999999</v>
      </c>
    </row>
    <row r="17" spans="3:17" x14ac:dyDescent="0.35">
      <c r="C17" s="7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5"/>
    </row>
    <row r="18" spans="3:17" x14ac:dyDescent="0.35">
      <c r="C18" s="1" t="s">
        <v>76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5"/>
    </row>
    <row r="19" spans="3:17" x14ac:dyDescent="0.35">
      <c r="C19" s="8" t="s">
        <v>23</v>
      </c>
      <c r="E19" s="29">
        <f>E7*Assumptions!C18</f>
        <v>428.765625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5">
        <f t="shared" ref="Q19:Q24" si="2">SUM(E19:P19)</f>
        <v>428.765625</v>
      </c>
    </row>
    <row r="20" spans="3:17" x14ac:dyDescent="0.35">
      <c r="C20" s="8" t="s">
        <v>24</v>
      </c>
      <c r="E20" s="29"/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5">
        <f t="shared" si="2"/>
        <v>0</v>
      </c>
    </row>
    <row r="21" spans="3:17" x14ac:dyDescent="0.35">
      <c r="C21" s="8" t="s">
        <v>25</v>
      </c>
      <c r="E21" s="29"/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5">
        <f t="shared" si="2"/>
        <v>0</v>
      </c>
    </row>
    <row r="22" spans="3:17" x14ac:dyDescent="0.35">
      <c r="C22" s="8" t="s">
        <v>26</v>
      </c>
      <c r="E22" s="29"/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5">
        <f t="shared" si="2"/>
        <v>0</v>
      </c>
    </row>
    <row r="23" spans="3:17" x14ac:dyDescent="0.35">
      <c r="C23" s="8" t="s">
        <v>86</v>
      </c>
      <c r="E23" s="29"/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5">
        <f t="shared" si="2"/>
        <v>0</v>
      </c>
    </row>
    <row r="24" spans="3:17" x14ac:dyDescent="0.35">
      <c r="C24" s="8" t="s">
        <v>27</v>
      </c>
      <c r="E24" s="29"/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5">
        <f t="shared" si="2"/>
        <v>0</v>
      </c>
    </row>
    <row r="25" spans="3:17" x14ac:dyDescent="0.35">
      <c r="C25" s="8"/>
      <c r="E25" s="25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5"/>
    </row>
    <row r="26" spans="3:17" x14ac:dyDescent="0.35">
      <c r="C26" s="1" t="s">
        <v>79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5"/>
    </row>
    <row r="27" spans="3:17" x14ac:dyDescent="0.35">
      <c r="C27" s="7" t="s">
        <v>22</v>
      </c>
      <c r="E27" s="29">
        <f>E7*Assumptions!E16</f>
        <v>571.6875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5">
        <f>SUM(E27:P27)</f>
        <v>571.6875</v>
      </c>
    </row>
    <row r="28" spans="3:17" x14ac:dyDescent="0.35">
      <c r="C28" s="7" t="s">
        <v>77</v>
      </c>
      <c r="E28" s="29"/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5">
        <f>SUM(E28:P28)</f>
        <v>0</v>
      </c>
    </row>
    <row r="29" spans="3:17" x14ac:dyDescent="0.35">
      <c r="C29" s="7" t="s">
        <v>78</v>
      </c>
      <c r="E29" s="29"/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5">
        <f>SUM(E29:P29)</f>
        <v>0</v>
      </c>
    </row>
    <row r="30" spans="3:17" x14ac:dyDescent="0.35">
      <c r="C30" s="7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5"/>
    </row>
    <row r="31" spans="3:17" x14ac:dyDescent="0.35">
      <c r="C31" s="1" t="s">
        <v>80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5"/>
    </row>
    <row r="32" spans="3:17" x14ac:dyDescent="0.35">
      <c r="C32" s="8" t="s">
        <v>74</v>
      </c>
      <c r="E32" s="29">
        <f>E7*Assumptions!C26</f>
        <v>142.921875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5"/>
    </row>
    <row r="33" spans="3:17" x14ac:dyDescent="0.35">
      <c r="C33" s="8" t="s">
        <v>35</v>
      </c>
      <c r="E33" s="29"/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5">
        <f>SUM(E33:P33)</f>
        <v>0</v>
      </c>
    </row>
    <row r="34" spans="3:17" x14ac:dyDescent="0.35">
      <c r="C34" s="8" t="s">
        <v>36</v>
      </c>
      <c r="E34" s="29"/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5">
        <f>SUM(E34:P34)</f>
        <v>0</v>
      </c>
    </row>
    <row r="35" spans="3:17" x14ac:dyDescent="0.35">
      <c r="C35" s="8" t="s">
        <v>37</v>
      </c>
      <c r="E35" s="29"/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5">
        <f>SUM(E35:P35)</f>
        <v>0</v>
      </c>
    </row>
    <row r="36" spans="3:17" x14ac:dyDescent="0.35">
      <c r="C36" s="8"/>
      <c r="E36" s="25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5"/>
    </row>
    <row r="37" spans="3:17" x14ac:dyDescent="0.35">
      <c r="C37" s="1" t="s">
        <v>81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5"/>
    </row>
    <row r="38" spans="3:17" x14ac:dyDescent="0.35">
      <c r="C38" s="8" t="s">
        <v>73</v>
      </c>
      <c r="E38" s="29">
        <f>E7*Assumptions!C24</f>
        <v>142.921875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5">
        <f t="shared" ref="Q38:Q45" si="3">SUM(E38:P38)</f>
        <v>142.921875</v>
      </c>
    </row>
    <row r="39" spans="3:17" x14ac:dyDescent="0.35">
      <c r="C39" s="8" t="s">
        <v>39</v>
      </c>
      <c r="E39" s="29"/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5">
        <f t="shared" si="3"/>
        <v>0</v>
      </c>
    </row>
    <row r="40" spans="3:17" x14ac:dyDescent="0.35">
      <c r="C40" s="8" t="s">
        <v>30</v>
      </c>
      <c r="E40" s="29"/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5">
        <f t="shared" si="3"/>
        <v>0</v>
      </c>
    </row>
    <row r="41" spans="3:17" x14ac:dyDescent="0.35">
      <c r="C41" s="8" t="s">
        <v>31</v>
      </c>
      <c r="E41" s="29"/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5">
        <f t="shared" si="3"/>
        <v>0</v>
      </c>
    </row>
    <row r="42" spans="3:17" x14ac:dyDescent="0.35">
      <c r="C42" s="8" t="s">
        <v>32</v>
      </c>
      <c r="E42" s="29"/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5">
        <f t="shared" si="3"/>
        <v>0</v>
      </c>
    </row>
    <row r="43" spans="3:17" x14ac:dyDescent="0.35">
      <c r="C43" s="8" t="s">
        <v>33</v>
      </c>
      <c r="E43" s="29"/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5">
        <f t="shared" si="3"/>
        <v>0</v>
      </c>
    </row>
    <row r="44" spans="3:17" x14ac:dyDescent="0.35">
      <c r="C44" s="8" t="s">
        <v>34</v>
      </c>
      <c r="E44" s="29"/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5">
        <f t="shared" si="3"/>
        <v>0</v>
      </c>
    </row>
    <row r="45" spans="3:17" x14ac:dyDescent="0.35">
      <c r="C45" s="8" t="s">
        <v>50</v>
      </c>
      <c r="E45" s="29"/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5">
        <f t="shared" si="3"/>
        <v>0</v>
      </c>
    </row>
    <row r="46" spans="3:17" x14ac:dyDescent="0.35">
      <c r="C46" s="8"/>
      <c r="E46" s="25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5"/>
    </row>
    <row r="47" spans="3:17" x14ac:dyDescent="0.35">
      <c r="C47" s="1" t="s">
        <v>84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5"/>
    </row>
    <row r="48" spans="3:17" x14ac:dyDescent="0.35">
      <c r="C48" s="7" t="s">
        <v>19</v>
      </c>
      <c r="E48" s="29">
        <f>E7*Assumptions!C14</f>
        <v>142.921875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5">
        <f t="shared" si="0"/>
        <v>142.921875</v>
      </c>
    </row>
    <row r="49" spans="3:17" x14ac:dyDescent="0.35">
      <c r="C49" s="7" t="s">
        <v>20</v>
      </c>
      <c r="E49" s="29"/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5">
        <f t="shared" si="0"/>
        <v>0</v>
      </c>
    </row>
    <row r="50" spans="3:17" x14ac:dyDescent="0.35">
      <c r="C50" s="7" t="s">
        <v>38</v>
      </c>
      <c r="E50" s="29"/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5">
        <f t="shared" si="0"/>
        <v>0</v>
      </c>
    </row>
    <row r="51" spans="3:17" x14ac:dyDescent="0.35">
      <c r="C51" s="7" t="s">
        <v>21</v>
      </c>
      <c r="E51" s="29"/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5">
        <f t="shared" si="0"/>
        <v>0</v>
      </c>
    </row>
    <row r="52" spans="3:17" x14ac:dyDescent="0.35"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5"/>
    </row>
    <row r="53" spans="3:17" x14ac:dyDescent="0.35">
      <c r="C53" s="1" t="s">
        <v>83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5"/>
    </row>
    <row r="54" spans="3:17" x14ac:dyDescent="0.35">
      <c r="C54" s="8" t="s">
        <v>82</v>
      </c>
      <c r="E54" s="26">
        <f>E7*Assumptions!C20</f>
        <v>85.753124999999997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5">
        <f t="shared" ref="Q54" si="4">SUM(E54:P54)</f>
        <v>85.753124999999997</v>
      </c>
    </row>
    <row r="55" spans="3:17" x14ac:dyDescent="0.35">
      <c r="C55" s="8"/>
      <c r="E55" s="26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5"/>
    </row>
    <row r="56" spans="3:17" x14ac:dyDescent="0.35">
      <c r="C56" s="1" t="s">
        <v>85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5"/>
    </row>
    <row r="57" spans="3:17" x14ac:dyDescent="0.35">
      <c r="C57" s="8" t="s">
        <v>29</v>
      </c>
      <c r="E57" s="29">
        <f>E7*Assumptions!C22</f>
        <v>85.753124999999997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5">
        <f t="shared" si="0"/>
        <v>85.753124999999997</v>
      </c>
    </row>
    <row r="58" spans="3:17" x14ac:dyDescent="0.35">
      <c r="C58" s="8" t="s">
        <v>71</v>
      </c>
      <c r="E58" s="29"/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5">
        <f t="shared" si="0"/>
        <v>0</v>
      </c>
    </row>
    <row r="59" spans="3:17" x14ac:dyDescent="0.35">
      <c r="C59" s="8" t="s">
        <v>28</v>
      </c>
      <c r="E59" s="29"/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5">
        <f t="shared" si="0"/>
        <v>0</v>
      </c>
    </row>
    <row r="60" spans="3:17" x14ac:dyDescent="0.35">
      <c r="C60" s="1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5"/>
    </row>
    <row r="61" spans="3:17" x14ac:dyDescent="0.35">
      <c r="C61" s="1" t="s">
        <v>18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5"/>
    </row>
    <row r="62" spans="3:17" x14ac:dyDescent="0.35">
      <c r="C62" s="8" t="s">
        <v>40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5">
        <f t="shared" si="0"/>
        <v>0</v>
      </c>
    </row>
    <row r="63" spans="3:17" x14ac:dyDescent="0.35">
      <c r="C63" s="8"/>
      <c r="Q63" s="5"/>
    </row>
    <row r="64" spans="3:17" x14ac:dyDescent="0.35">
      <c r="C64" s="9" t="s">
        <v>41</v>
      </c>
      <c r="E64" s="12">
        <f>SUM(E16:E63)</f>
        <v>2601.1781250000004</v>
      </c>
      <c r="F64" s="12">
        <f t="shared" ref="F64:P64" si="5">SUM(F16:F63)</f>
        <v>0</v>
      </c>
      <c r="G64" s="12">
        <f t="shared" si="5"/>
        <v>0</v>
      </c>
      <c r="H64" s="12">
        <f t="shared" si="5"/>
        <v>0</v>
      </c>
      <c r="I64" s="12">
        <f t="shared" si="5"/>
        <v>0</v>
      </c>
      <c r="J64" s="12">
        <f t="shared" si="5"/>
        <v>0</v>
      </c>
      <c r="K64" s="12">
        <f t="shared" si="5"/>
        <v>0</v>
      </c>
      <c r="L64" s="12">
        <f t="shared" si="5"/>
        <v>0</v>
      </c>
      <c r="M64" s="12">
        <f t="shared" si="5"/>
        <v>0</v>
      </c>
      <c r="N64" s="12">
        <f t="shared" si="5"/>
        <v>0</v>
      </c>
      <c r="O64" s="12">
        <f t="shared" si="5"/>
        <v>0</v>
      </c>
      <c r="P64" s="12">
        <f t="shared" si="5"/>
        <v>0</v>
      </c>
      <c r="Q64" s="14">
        <f t="shared" si="0"/>
        <v>2601.1781250000004</v>
      </c>
    </row>
    <row r="65" spans="2:17" x14ac:dyDescent="0.35">
      <c r="Q65" s="5"/>
    </row>
    <row r="66" spans="2:17" x14ac:dyDescent="0.35">
      <c r="Q66" s="5"/>
    </row>
    <row r="67" spans="2:17" s="1" customFormat="1" ht="15" thickBot="1" x14ac:dyDescent="0.4">
      <c r="C67" s="1" t="s">
        <v>43</v>
      </c>
      <c r="E67" s="11">
        <f t="shared" ref="E67:P67" si="6">E9-E12-E64</f>
        <v>114.33749999999964</v>
      </c>
      <c r="F67" s="11">
        <f t="shared" si="6"/>
        <v>0</v>
      </c>
      <c r="G67" s="11">
        <f t="shared" si="6"/>
        <v>0</v>
      </c>
      <c r="H67" s="11">
        <f t="shared" si="6"/>
        <v>0</v>
      </c>
      <c r="I67" s="11">
        <f t="shared" si="6"/>
        <v>0</v>
      </c>
      <c r="J67" s="11">
        <f t="shared" si="6"/>
        <v>0</v>
      </c>
      <c r="K67" s="11">
        <f t="shared" si="6"/>
        <v>0</v>
      </c>
      <c r="L67" s="11">
        <f t="shared" si="6"/>
        <v>0</v>
      </c>
      <c r="M67" s="11">
        <f t="shared" si="6"/>
        <v>0</v>
      </c>
      <c r="N67" s="11">
        <f t="shared" si="6"/>
        <v>0</v>
      </c>
      <c r="O67" s="11">
        <f t="shared" si="6"/>
        <v>0</v>
      </c>
      <c r="P67" s="11">
        <f t="shared" si="6"/>
        <v>0</v>
      </c>
      <c r="Q67" s="10">
        <f t="shared" si="0"/>
        <v>114.33749999999964</v>
      </c>
    </row>
    <row r="68" spans="2:17" ht="15" thickTop="1" x14ac:dyDescent="0.35"/>
    <row r="69" spans="2:17" x14ac:dyDescent="0.35">
      <c r="B69">
        <v>3</v>
      </c>
      <c r="C69" t="s">
        <v>44</v>
      </c>
    </row>
    <row r="70" spans="2:17" x14ac:dyDescent="0.35">
      <c r="B70">
        <v>4</v>
      </c>
      <c r="C70" t="s">
        <v>45</v>
      </c>
    </row>
    <row r="73" spans="2:17" x14ac:dyDescent="0.35">
      <c r="B73" s="6" t="s">
        <v>94</v>
      </c>
      <c r="C73" t="s">
        <v>47</v>
      </c>
    </row>
    <row r="74" spans="2:17" x14ac:dyDescent="0.35">
      <c r="C74" s="17" t="s">
        <v>87</v>
      </c>
    </row>
  </sheetData>
  <mergeCells count="7">
    <mergeCell ref="C1:P1"/>
    <mergeCell ref="E19:E24"/>
    <mergeCell ref="E57:E59"/>
    <mergeCell ref="E38:E45"/>
    <mergeCell ref="E32:E35"/>
    <mergeCell ref="E27:E29"/>
    <mergeCell ref="E48:E5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0"/>
  <sheetViews>
    <sheetView workbookViewId="0">
      <selection activeCell="K13" sqref="K13"/>
    </sheetView>
  </sheetViews>
  <sheetFormatPr defaultColWidth="8.81640625" defaultRowHeight="14.5" x14ac:dyDescent="0.35"/>
  <cols>
    <col min="1" max="1" width="5.26953125" style="17" customWidth="1"/>
    <col min="2" max="2" width="49.453125" style="17" customWidth="1"/>
    <col min="3" max="3" width="19.7265625" style="17" customWidth="1"/>
    <col min="4" max="4" width="4.26953125" style="17" customWidth="1"/>
    <col min="5" max="5" width="13.54296875" style="17" customWidth="1"/>
    <col min="6" max="16384" width="8.81640625" style="17"/>
  </cols>
  <sheetData>
    <row r="2" spans="2:5" x14ac:dyDescent="0.35">
      <c r="B2" s="17" t="s">
        <v>92</v>
      </c>
      <c r="C2" s="4">
        <v>45735</v>
      </c>
      <c r="D2" s="17" t="s">
        <v>95</v>
      </c>
    </row>
    <row r="3" spans="2:5" x14ac:dyDescent="0.35">
      <c r="B3" s="17" t="s">
        <v>96</v>
      </c>
      <c r="C3" s="4">
        <f>C2*0.75</f>
        <v>34301.25</v>
      </c>
    </row>
    <row r="4" spans="2:5" x14ac:dyDescent="0.35">
      <c r="B4" s="17" t="s">
        <v>49</v>
      </c>
      <c r="C4" s="4">
        <f>C3/12</f>
        <v>2858.4375</v>
      </c>
    </row>
    <row r="7" spans="2:5" x14ac:dyDescent="0.35">
      <c r="B7" s="30" t="s">
        <v>51</v>
      </c>
      <c r="C7" s="31"/>
    </row>
    <row r="8" spans="2:5" x14ac:dyDescent="0.35">
      <c r="B8" s="21" t="s">
        <v>53</v>
      </c>
      <c r="C8" s="32" t="s">
        <v>54</v>
      </c>
      <c r="D8" s="32"/>
      <c r="E8" s="32"/>
    </row>
    <row r="9" spans="2:5" x14ac:dyDescent="0.35">
      <c r="B9" s="18" t="s">
        <v>62</v>
      </c>
    </row>
    <row r="10" spans="2:5" ht="50.25" customHeight="1" x14ac:dyDescent="0.35">
      <c r="B10" s="23" t="s">
        <v>64</v>
      </c>
      <c r="C10" s="22">
        <v>0.05</v>
      </c>
      <c r="D10" s="27" t="s">
        <v>90</v>
      </c>
      <c r="E10" s="22">
        <v>0.1</v>
      </c>
    </row>
    <row r="11" spans="2:5" x14ac:dyDescent="0.35">
      <c r="B11" s="18" t="s">
        <v>55</v>
      </c>
    </row>
    <row r="12" spans="2:5" x14ac:dyDescent="0.35">
      <c r="B12" s="19" t="s">
        <v>70</v>
      </c>
      <c r="C12" s="33">
        <v>0.35</v>
      </c>
      <c r="D12" s="33"/>
      <c r="E12" s="33"/>
    </row>
    <row r="13" spans="2:5" x14ac:dyDescent="0.35">
      <c r="B13" s="18" t="s">
        <v>56</v>
      </c>
      <c r="C13" s="20"/>
    </row>
    <row r="14" spans="2:5" x14ac:dyDescent="0.35">
      <c r="B14" s="23" t="s">
        <v>91</v>
      </c>
      <c r="C14" s="33">
        <v>0.05</v>
      </c>
      <c r="D14" s="33"/>
      <c r="E14" s="33"/>
    </row>
    <row r="15" spans="2:5" x14ac:dyDescent="0.35">
      <c r="B15" s="18" t="s">
        <v>57</v>
      </c>
      <c r="C15" s="20"/>
      <c r="D15" s="20"/>
      <c r="E15" s="20"/>
    </row>
    <row r="16" spans="2:5" x14ac:dyDescent="0.35">
      <c r="B16" s="19" t="s">
        <v>69</v>
      </c>
      <c r="C16" s="22">
        <v>0.1</v>
      </c>
      <c r="D16" s="27" t="s">
        <v>90</v>
      </c>
      <c r="E16" s="22">
        <v>0.2</v>
      </c>
    </row>
    <row r="17" spans="2:5" x14ac:dyDescent="0.35">
      <c r="B17" s="18" t="s">
        <v>58</v>
      </c>
      <c r="C17" s="20"/>
    </row>
    <row r="18" spans="2:5" x14ac:dyDescent="0.35">
      <c r="B18" s="19" t="s">
        <v>68</v>
      </c>
      <c r="C18" s="22">
        <v>0.15</v>
      </c>
      <c r="D18" s="27" t="s">
        <v>90</v>
      </c>
      <c r="E18" s="22">
        <v>0.2</v>
      </c>
    </row>
    <row r="19" spans="2:5" x14ac:dyDescent="0.35">
      <c r="B19" s="18" t="s">
        <v>59</v>
      </c>
      <c r="C19" s="20"/>
    </row>
    <row r="20" spans="2:5" x14ac:dyDescent="0.35">
      <c r="B20" s="19" t="s">
        <v>67</v>
      </c>
      <c r="C20" s="22">
        <v>0.03</v>
      </c>
      <c r="E20" s="22">
        <v>0.05</v>
      </c>
    </row>
    <row r="21" spans="2:5" x14ac:dyDescent="0.35">
      <c r="B21" s="18" t="s">
        <v>60</v>
      </c>
      <c r="C21" s="20"/>
    </row>
    <row r="22" spans="2:5" ht="27" customHeight="1" x14ac:dyDescent="0.35">
      <c r="B22" s="19" t="s">
        <v>66</v>
      </c>
      <c r="C22" s="34">
        <v>0.03</v>
      </c>
      <c r="D22" s="34"/>
      <c r="E22" s="34"/>
    </row>
    <row r="23" spans="2:5" x14ac:dyDescent="0.35">
      <c r="B23" s="18" t="s">
        <v>61</v>
      </c>
      <c r="C23" s="20"/>
    </row>
    <row r="24" spans="2:5" ht="42.75" customHeight="1" x14ac:dyDescent="0.35">
      <c r="B24" s="24" t="s">
        <v>65</v>
      </c>
      <c r="C24" s="22">
        <v>0.05</v>
      </c>
      <c r="D24" s="27" t="s">
        <v>90</v>
      </c>
      <c r="E24" s="22">
        <v>0.1</v>
      </c>
    </row>
    <row r="25" spans="2:5" x14ac:dyDescent="0.35">
      <c r="B25" s="18" t="s">
        <v>63</v>
      </c>
    </row>
    <row r="26" spans="2:5" ht="43.5" x14ac:dyDescent="0.35">
      <c r="B26" s="23" t="s">
        <v>52</v>
      </c>
      <c r="C26" s="22">
        <v>0.05</v>
      </c>
      <c r="D26" s="27" t="s">
        <v>90</v>
      </c>
      <c r="E26" s="22">
        <v>0.15</v>
      </c>
    </row>
    <row r="28" spans="2:5" x14ac:dyDescent="0.35">
      <c r="B28" s="6" t="s">
        <v>94</v>
      </c>
    </row>
    <row r="29" spans="2:5" x14ac:dyDescent="0.35">
      <c r="B29" s="17" t="s">
        <v>87</v>
      </c>
    </row>
    <row r="30" spans="2:5" x14ac:dyDescent="0.35">
      <c r="B30" t="s">
        <v>93</v>
      </c>
    </row>
  </sheetData>
  <mergeCells count="5">
    <mergeCell ref="B7:C7"/>
    <mergeCell ref="C8:E8"/>
    <mergeCell ref="C12:E12"/>
    <mergeCell ref="C14:E14"/>
    <mergeCell ref="C22:E2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Template</vt:lpstr>
      <vt:lpstr>Assumptions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IFEOMA</dc:creator>
  <cp:lastModifiedBy>Katherine Wicke Laplante</cp:lastModifiedBy>
  <dcterms:created xsi:type="dcterms:W3CDTF">2018-02-10T17:52:08Z</dcterms:created>
  <dcterms:modified xsi:type="dcterms:W3CDTF">2020-01-27T17:27:17Z</dcterms:modified>
</cp:coreProperties>
</file>