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chayes10\OneDrive for Business\reports\Registrars Report\2017 Spring\"/>
    </mc:Choice>
  </mc:AlternateContent>
  <bookViews>
    <workbookView xWindow="0" yWindow="0" windowWidth="20490" windowHeight="8340" tabRatio="674"/>
  </bookViews>
  <sheets>
    <sheet name="COVER" sheetId="1" r:id="rId1"/>
    <sheet name="ENROLLMENT" sheetId="2" r:id="rId2"/>
    <sheet name="RELIGIOUS TRADITIONS" sheetId="3" r:id="rId3"/>
    <sheet name="STATES REPRESENTED" sheetId="4" r:id="rId4"/>
    <sheet name="COUNTY AND COUNTRY" sheetId="5" r:id="rId5"/>
    <sheet name="MAJORS" sheetId="6" r:id="rId6"/>
    <sheet name="3 YEAR COMP" sheetId="7" r:id="rId7"/>
    <sheet name="3 YEAR COMP MAJORS" sheetId="8" r:id="rId8"/>
  </sheets>
  <definedNames>
    <definedName name="_Key1" localSheetId="4" hidden="1">'COUNTY AND COUNTRY'!$B$3</definedName>
    <definedName name="_Key1" hidden="1">'RELIGIOUS TRADITIONS'!#REF!</definedName>
    <definedName name="_Key2" hidden="1">'COUNTY AND COUNTRY'!$A$3</definedName>
    <definedName name="_Order1" hidden="1">0</definedName>
    <definedName name="_Order2" hidden="1">255</definedName>
    <definedName name="_Regression_Int" localSheetId="7" hidden="1">1</definedName>
    <definedName name="_Regression_Int" localSheetId="4" hidden="1">1</definedName>
    <definedName name="_Regression_Int" localSheetId="1" hidden="1">1</definedName>
    <definedName name="_Regression_Int" localSheetId="5" hidden="1">1</definedName>
    <definedName name="_Regression_Int" localSheetId="2" hidden="1">1</definedName>
    <definedName name="_Sort" localSheetId="4" hidden="1">'COUNTY AND COUNTRY'!$A$9:$C$23</definedName>
    <definedName name="_Sort" hidden="1">'RELIGIOUS TRADITIONS'!#REF!</definedName>
    <definedName name="_TOT1" localSheetId="4">'COUNTY AND COUNTRY'!#REF!</definedName>
    <definedName name="_TOT1">'RELIGIOUS TRADITIONS'!$C$55</definedName>
    <definedName name="_xlnm.Print_Area" localSheetId="6">'3 YEAR COMP'!$A$4:$J$28</definedName>
    <definedName name="_xlnm.Print_Area" localSheetId="0">COVER!$A$1:$H$30</definedName>
    <definedName name="Print_Area_MI" localSheetId="7">'3 YEAR COMP MAJORS'!$B$1:$B$53</definedName>
    <definedName name="Print_Area_MI" localSheetId="4">'COUNTY AND COUNTRY'!$A$1:$F$50</definedName>
    <definedName name="Print_Area_MI" localSheetId="1">ENROLLMENT!$A$1:$L$33</definedName>
    <definedName name="Print_Area_MI" localSheetId="5">MAJORS!$A$1:$D$70</definedName>
    <definedName name="Print_Area_MI" localSheetId="2">'RELIGIOUS TRADITIONS'!$B$1:$D$56</definedName>
    <definedName name="Print_Area_MI">#REF!</definedName>
    <definedName name="Z_0782D04A_F9DD_462B_84E5_7F9CBB74479B_.wvu.PrintArea" localSheetId="6" hidden="1">'3 YEAR COMP'!$A$4:$J$28</definedName>
  </definedNames>
  <calcPr calcId="171027"/>
  <customWorkbookViews>
    <customWorkbookView name="chayes10 - Personal View" guid="{0782D04A-F9DD-462B-84E5-7F9CBB74479B}" mergeInterval="0" personalView="1" maximized="1" xWindow="1912" yWindow="-8" windowWidth="1936" windowHeight="1066" tabRatio="674" activeSheetId="7"/>
  </customWorkbookViews>
</workbook>
</file>

<file path=xl/calcChain.xml><?xml version="1.0" encoding="utf-8"?>
<calcChain xmlns="http://schemas.openxmlformats.org/spreadsheetml/2006/main">
  <c r="E31" i="8" l="1"/>
  <c r="K34" i="8" l="1"/>
  <c r="K33" i="8"/>
  <c r="K38" i="8"/>
  <c r="K39" i="8"/>
  <c r="K40" i="8"/>
  <c r="K41" i="8"/>
  <c r="K42" i="8"/>
  <c r="K43" i="8"/>
  <c r="K44" i="8"/>
  <c r="K37" i="8"/>
  <c r="K23" i="8"/>
  <c r="K24" i="8"/>
  <c r="K25" i="8"/>
  <c r="K26" i="8"/>
  <c r="K27" i="8"/>
  <c r="K28" i="8"/>
  <c r="K29" i="8"/>
  <c r="K30" i="8"/>
  <c r="K22" i="8"/>
  <c r="K15" i="8"/>
  <c r="K16" i="8"/>
  <c r="K17" i="8"/>
  <c r="K18" i="8"/>
  <c r="K14" i="8"/>
  <c r="K4" i="8"/>
  <c r="K5" i="8"/>
  <c r="K6" i="8"/>
  <c r="K7" i="8"/>
  <c r="K8" i="8"/>
  <c r="K9" i="8"/>
  <c r="K10" i="8"/>
  <c r="K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3" i="8"/>
  <c r="D49" i="3"/>
  <c r="D50" i="3"/>
  <c r="D51" i="3"/>
  <c r="D41" i="3"/>
  <c r="D42" i="3"/>
  <c r="D43" i="3"/>
  <c r="D44" i="3"/>
  <c r="D45" i="3"/>
  <c r="D46" i="3"/>
  <c r="D47" i="3"/>
  <c r="D48" i="3"/>
  <c r="D15" i="3"/>
  <c r="H18" i="7" l="1"/>
  <c r="I18" i="7"/>
  <c r="H19" i="7"/>
  <c r="I19" i="7"/>
  <c r="H20" i="7"/>
  <c r="I20" i="7"/>
  <c r="H21" i="7"/>
  <c r="I21" i="7"/>
  <c r="H22" i="7"/>
  <c r="I22" i="7"/>
  <c r="H23" i="7"/>
  <c r="I23" i="7"/>
  <c r="H24" i="7"/>
  <c r="I24" i="7"/>
  <c r="H25" i="7"/>
  <c r="I25" i="7"/>
  <c r="B9" i="7" l="1"/>
  <c r="C9" i="7"/>
  <c r="E9" i="7"/>
  <c r="F9" i="7"/>
  <c r="H7" i="7"/>
  <c r="I7" i="7"/>
  <c r="H8" i="7"/>
  <c r="I8" i="7"/>
  <c r="H11" i="7"/>
  <c r="I11" i="7"/>
  <c r="H12" i="7"/>
  <c r="I12" i="7"/>
  <c r="H13" i="7"/>
  <c r="I13" i="7"/>
  <c r="H14" i="7"/>
  <c r="I14" i="7"/>
  <c r="J19" i="2"/>
  <c r="D19" i="7" s="1"/>
  <c r="K19" i="2"/>
  <c r="J20" i="2"/>
  <c r="K20" i="2"/>
  <c r="G20" i="7" s="1"/>
  <c r="J21" i="2"/>
  <c r="D21" i="7" s="1"/>
  <c r="K21" i="2"/>
  <c r="J22" i="2"/>
  <c r="K22" i="2"/>
  <c r="G22" i="7" s="1"/>
  <c r="J24" i="2"/>
  <c r="D24" i="7" s="1"/>
  <c r="K24" i="2"/>
  <c r="G24" i="7" s="1"/>
  <c r="H19" i="2"/>
  <c r="H20" i="2"/>
  <c r="H21" i="2"/>
  <c r="H22" i="2"/>
  <c r="H24" i="2"/>
  <c r="H23" i="2"/>
  <c r="D19" i="2"/>
  <c r="D20" i="2"/>
  <c r="D21" i="2"/>
  <c r="D22" i="2"/>
  <c r="D24" i="2"/>
  <c r="D23" i="2"/>
  <c r="L22" i="2" l="1"/>
  <c r="F41" i="6" s="1"/>
  <c r="D22" i="7"/>
  <c r="L20" i="2"/>
  <c r="F39" i="6" s="1"/>
  <c r="D20" i="7"/>
  <c r="L21" i="2"/>
  <c r="F40" i="6" s="1"/>
  <c r="G21" i="7"/>
  <c r="L19" i="2"/>
  <c r="F38" i="6" s="1"/>
  <c r="G19" i="7"/>
  <c r="I9" i="7"/>
  <c r="H9" i="7"/>
  <c r="L24" i="2"/>
  <c r="F43" i="6" s="1"/>
  <c r="B53" i="4" l="1"/>
  <c r="C2" i="4" l="1"/>
  <c r="C6" i="4"/>
  <c r="C10" i="4"/>
  <c r="C14" i="4"/>
  <c r="C18" i="4"/>
  <c r="C22" i="4"/>
  <c r="C26" i="4"/>
  <c r="C30" i="4"/>
  <c r="C34" i="4"/>
  <c r="C38" i="4"/>
  <c r="C42" i="4"/>
  <c r="C46" i="4"/>
  <c r="C50" i="4"/>
  <c r="C3" i="4"/>
  <c r="C7" i="4"/>
  <c r="C11" i="4"/>
  <c r="C15" i="4"/>
  <c r="C19" i="4"/>
  <c r="C23" i="4"/>
  <c r="C27" i="4"/>
  <c r="C31" i="4"/>
  <c r="C35" i="4"/>
  <c r="C39" i="4"/>
  <c r="C43" i="4"/>
  <c r="C47" i="4"/>
  <c r="C51" i="4"/>
  <c r="C29" i="4"/>
  <c r="C37" i="4"/>
  <c r="C45" i="4"/>
  <c r="C49" i="4"/>
  <c r="C4" i="4"/>
  <c r="C8" i="4"/>
  <c r="C12" i="4"/>
  <c r="C16" i="4"/>
  <c r="C20" i="4"/>
  <c r="C24" i="4"/>
  <c r="C28" i="4"/>
  <c r="C32" i="4"/>
  <c r="C36" i="4"/>
  <c r="C40" i="4"/>
  <c r="C44" i="4"/>
  <c r="C48" i="4"/>
  <c r="C5" i="4"/>
  <c r="C9" i="4"/>
  <c r="C13" i="4"/>
  <c r="C17" i="4"/>
  <c r="C21" i="4"/>
  <c r="C25" i="4"/>
  <c r="C33" i="4"/>
  <c r="C41" i="4"/>
  <c r="C52" i="4"/>
  <c r="C53" i="4" l="1"/>
  <c r="J19" i="7"/>
  <c r="J20" i="7"/>
  <c r="J21" i="7"/>
  <c r="J22" i="7"/>
  <c r="J24" i="7"/>
  <c r="I45" i="8"/>
  <c r="K11" i="8"/>
  <c r="J11" i="8"/>
  <c r="I11" i="8"/>
  <c r="I19" i="8"/>
  <c r="J19" i="8"/>
  <c r="K19" i="8"/>
  <c r="I31" i="8"/>
  <c r="J31" i="8"/>
  <c r="K31" i="8"/>
  <c r="J45" i="8"/>
  <c r="K45" i="8"/>
  <c r="C55" i="8"/>
  <c r="D55" i="8"/>
  <c r="E55" i="8"/>
  <c r="B15" i="7"/>
  <c r="C15" i="7"/>
  <c r="E15" i="7"/>
  <c r="F15" i="7"/>
  <c r="B26" i="7"/>
  <c r="C26" i="7"/>
  <c r="E26" i="7"/>
  <c r="F26" i="7"/>
  <c r="F10" i="6"/>
  <c r="F19" i="6"/>
  <c r="F31" i="6"/>
  <c r="B53" i="6"/>
  <c r="B25" i="5"/>
  <c r="C35" i="3"/>
  <c r="D35" i="3" s="1"/>
  <c r="C55" i="3"/>
  <c r="D6" i="2"/>
  <c r="H6" i="2"/>
  <c r="J6" i="2"/>
  <c r="D7" i="7" s="1"/>
  <c r="K6" i="2"/>
  <c r="G7" i="7" s="1"/>
  <c r="D7" i="2"/>
  <c r="H7" i="2"/>
  <c r="J7" i="2"/>
  <c r="D8" i="7" s="1"/>
  <c r="K7" i="2"/>
  <c r="G8" i="7" s="1"/>
  <c r="B8" i="2"/>
  <c r="B14" i="2" s="1"/>
  <c r="C8" i="2"/>
  <c r="C14" i="2" s="1"/>
  <c r="F8" i="2"/>
  <c r="F14" i="2" s="1"/>
  <c r="G8" i="2"/>
  <c r="G14" i="2" s="1"/>
  <c r="D10" i="2"/>
  <c r="H10" i="2"/>
  <c r="J10" i="2"/>
  <c r="D11" i="7" s="1"/>
  <c r="K10" i="2"/>
  <c r="G11" i="7" s="1"/>
  <c r="D11" i="2"/>
  <c r="H11" i="2"/>
  <c r="J11" i="2"/>
  <c r="D12" i="7" s="1"/>
  <c r="K11" i="2"/>
  <c r="G12" i="7" s="1"/>
  <c r="D12" i="2"/>
  <c r="H12" i="2"/>
  <c r="J12" i="2"/>
  <c r="D13" i="7" s="1"/>
  <c r="K12" i="2"/>
  <c r="G13" i="7" s="1"/>
  <c r="D13" i="2"/>
  <c r="H13" i="2"/>
  <c r="J13" i="2"/>
  <c r="D14" i="7" s="1"/>
  <c r="K13" i="2"/>
  <c r="G14" i="7" s="1"/>
  <c r="D18" i="2"/>
  <c r="H18" i="2"/>
  <c r="J18" i="2"/>
  <c r="D18" i="7" s="1"/>
  <c r="K18" i="2"/>
  <c r="G18" i="7" s="1"/>
  <c r="J23" i="2"/>
  <c r="D23" i="7" s="1"/>
  <c r="K23" i="2"/>
  <c r="G23" i="7" s="1"/>
  <c r="D25" i="2"/>
  <c r="H25" i="2"/>
  <c r="J25" i="2"/>
  <c r="D25" i="7" s="1"/>
  <c r="K25" i="2"/>
  <c r="G25" i="7" s="1"/>
  <c r="B26" i="2"/>
  <c r="C26" i="2"/>
  <c r="F26" i="2"/>
  <c r="G26" i="2"/>
  <c r="C3" i="5" l="1"/>
  <c r="C21" i="5"/>
  <c r="C22" i="5"/>
  <c r="D9" i="7"/>
  <c r="D15" i="7" s="1"/>
  <c r="J25" i="7"/>
  <c r="J23" i="7"/>
  <c r="G26" i="7"/>
  <c r="J18" i="7"/>
  <c r="J7" i="7"/>
  <c r="H8" i="2"/>
  <c r="H14" i="2" s="1"/>
  <c r="J14" i="7"/>
  <c r="J13" i="7"/>
  <c r="J12" i="7"/>
  <c r="D26" i="7"/>
  <c r="J8" i="7"/>
  <c r="G9" i="7"/>
  <c r="G15" i="7" s="1"/>
  <c r="J11" i="7"/>
  <c r="D55" i="3"/>
  <c r="L7" i="2"/>
  <c r="J26" i="2"/>
  <c r="H26" i="2"/>
  <c r="L25" i="2"/>
  <c r="F44" i="6" s="1"/>
  <c r="L23" i="2"/>
  <c r="F42" i="6" s="1"/>
  <c r="L18" i="2"/>
  <c r="F37" i="6" s="1"/>
  <c r="B28" i="2"/>
  <c r="F28" i="2"/>
  <c r="L13" i="2"/>
  <c r="L11" i="2"/>
  <c r="K8" i="2"/>
  <c r="K14" i="2" s="1"/>
  <c r="J8" i="2"/>
  <c r="J14" i="2" s="1"/>
  <c r="L10" i="2"/>
  <c r="L12" i="2"/>
  <c r="C28" i="2"/>
  <c r="G28" i="2"/>
  <c r="K26" i="2"/>
  <c r="D26" i="2"/>
  <c r="L6" i="2"/>
  <c r="D8" i="2"/>
  <c r="D14" i="2" s="1"/>
  <c r="C14" i="5"/>
  <c r="C25" i="5"/>
  <c r="C6" i="5"/>
  <c r="C18" i="5"/>
  <c r="C10" i="5"/>
  <c r="F28" i="7"/>
  <c r="H15" i="7"/>
  <c r="C28" i="7"/>
  <c r="B28" i="7"/>
  <c r="E28" i="7"/>
  <c r="I15" i="7"/>
  <c r="I26" i="7"/>
  <c r="C23" i="5"/>
  <c r="C17" i="5"/>
  <c r="C13" i="5"/>
  <c r="C9" i="5"/>
  <c r="C5" i="5"/>
  <c r="C24" i="5"/>
  <c r="C20" i="5"/>
  <c r="C16" i="5"/>
  <c r="C12" i="5"/>
  <c r="C8" i="5"/>
  <c r="C4" i="5"/>
  <c r="C19" i="5"/>
  <c r="C15" i="5"/>
  <c r="C11" i="5"/>
  <c r="C7" i="5"/>
  <c r="H26" i="7"/>
  <c r="J26" i="7" l="1"/>
  <c r="J9" i="7"/>
  <c r="J15" i="7" s="1"/>
  <c r="G28" i="7"/>
  <c r="L26" i="2"/>
  <c r="D28" i="7"/>
  <c r="L8" i="2"/>
  <c r="L14" i="2" s="1"/>
  <c r="F45" i="6"/>
  <c r="I28" i="7"/>
  <c r="H28" i="2"/>
  <c r="J28" i="2"/>
  <c r="D28" i="2"/>
  <c r="K28" i="2"/>
  <c r="H28" i="7"/>
  <c r="J28" i="7" l="1"/>
  <c r="L28" i="2"/>
  <c r="D39" i="3" l="1"/>
  <c r="D54" i="3"/>
  <c r="D40" i="3"/>
  <c r="D37" i="3"/>
  <c r="D52" i="3"/>
  <c r="D38" i="3"/>
  <c r="D53" i="3"/>
  <c r="D4" i="3"/>
  <c r="D8" i="3"/>
  <c r="D12" i="3"/>
  <c r="D17" i="3"/>
  <c r="D21" i="3"/>
  <c r="D25" i="3"/>
  <c r="D29" i="3"/>
  <c r="D33" i="3"/>
  <c r="D10" i="3"/>
  <c r="D14" i="3"/>
  <c r="D23" i="3"/>
  <c r="D31" i="3"/>
  <c r="D11" i="3"/>
  <c r="D20" i="3"/>
  <c r="D24" i="3"/>
  <c r="D32" i="3"/>
  <c r="D5" i="3"/>
  <c r="D9" i="3"/>
  <c r="D13" i="3"/>
  <c r="D18" i="3"/>
  <c r="D22" i="3"/>
  <c r="D26" i="3"/>
  <c r="D30" i="3"/>
  <c r="D34" i="3"/>
  <c r="D6" i="3"/>
  <c r="D19" i="3"/>
  <c r="D27" i="3"/>
  <c r="D3" i="3"/>
  <c r="D7" i="3"/>
  <c r="D16" i="3"/>
  <c r="D28" i="3"/>
</calcChain>
</file>

<file path=xl/sharedStrings.xml><?xml version="1.0" encoding="utf-8"?>
<sst xmlns="http://schemas.openxmlformats.org/spreadsheetml/2006/main" count="452" uniqueCount="314">
  <si>
    <t>R E G I S T R A R ' S  R E P O R T</t>
  </si>
  <si>
    <t>Part I</t>
  </si>
  <si>
    <t>Enrollment Report</t>
  </si>
  <si>
    <t>Part II</t>
  </si>
  <si>
    <t>Part III</t>
  </si>
  <si>
    <t>MALE</t>
  </si>
  <si>
    <t>FEMALE</t>
  </si>
  <si>
    <t>TOTAL</t>
  </si>
  <si>
    <t>UNDERGRADUATE ENROLLMENT</t>
  </si>
  <si>
    <t>PART-</t>
  </si>
  <si>
    <t>FULL-</t>
  </si>
  <si>
    <t>COMBINED</t>
  </si>
  <si>
    <t>TIME</t>
  </si>
  <si>
    <t>First Time In College</t>
  </si>
  <si>
    <t>Other Freshmen</t>
  </si>
  <si>
    <t xml:space="preserve">  Total Freshmen</t>
  </si>
  <si>
    <t xml:space="preserve"> </t>
  </si>
  <si>
    <t>Sophomores</t>
  </si>
  <si>
    <t>Juniors</t>
  </si>
  <si>
    <t>Seniors</t>
  </si>
  <si>
    <t>Special Undergraduate Students</t>
  </si>
  <si>
    <t>Total Undergraduate Enrollment</t>
  </si>
  <si>
    <t>GRADUATE ENROLLMENT</t>
  </si>
  <si>
    <t>Total Graduate Enrollment</t>
  </si>
  <si>
    <t>TOTAL ENROLLMENT</t>
  </si>
  <si>
    <t>Total</t>
  </si>
  <si>
    <t>ENROLLMENT</t>
  </si>
  <si>
    <t>Catholic</t>
  </si>
  <si>
    <t>Methodist</t>
  </si>
  <si>
    <t>Baptist</t>
  </si>
  <si>
    <t>Presbyterian</t>
  </si>
  <si>
    <t>Episcopalian</t>
  </si>
  <si>
    <t>Lutheran</t>
  </si>
  <si>
    <t>United Church of Christ</t>
  </si>
  <si>
    <t>Jewish</t>
  </si>
  <si>
    <t>No Preference</t>
  </si>
  <si>
    <t>STATES REPRESENTED</t>
  </si>
  <si>
    <t>North Carolina</t>
  </si>
  <si>
    <t>Virginia</t>
  </si>
  <si>
    <t>Maryland</t>
  </si>
  <si>
    <t>New Jersey</t>
  </si>
  <si>
    <t>Pennsylvania</t>
  </si>
  <si>
    <t>Florida</t>
  </si>
  <si>
    <t>New York</t>
  </si>
  <si>
    <t>Connecticut</t>
  </si>
  <si>
    <t>Massachusetts</t>
  </si>
  <si>
    <t>Georgia</t>
  </si>
  <si>
    <t>Ohio</t>
  </si>
  <si>
    <t>Delaware</t>
  </si>
  <si>
    <t>South Carolina</t>
  </si>
  <si>
    <t>Maine</t>
  </si>
  <si>
    <t>Vermont</t>
  </si>
  <si>
    <t>New Hampshire</t>
  </si>
  <si>
    <t>Rhode Island</t>
  </si>
  <si>
    <t>Tennessee</t>
  </si>
  <si>
    <t>Texas</t>
  </si>
  <si>
    <t>COUNTIES</t>
  </si>
  <si>
    <t>% OF TOTAL NC</t>
  </si>
  <si>
    <t>REPRESENTED</t>
  </si>
  <si>
    <t>Alamance</t>
  </si>
  <si>
    <t>Guilford</t>
  </si>
  <si>
    <t>Wake</t>
  </si>
  <si>
    <t>Mecklenburg</t>
  </si>
  <si>
    <t>Durham</t>
  </si>
  <si>
    <t>Forsyth</t>
  </si>
  <si>
    <t>Orange</t>
  </si>
  <si>
    <t>Cumberland</t>
  </si>
  <si>
    <t>Rockingham</t>
  </si>
  <si>
    <t>Davidson</t>
  </si>
  <si>
    <t>Randolph</t>
  </si>
  <si>
    <t>Catawba</t>
  </si>
  <si>
    <t>New Hanover</t>
  </si>
  <si>
    <t>Buncombe</t>
  </si>
  <si>
    <t>Other Counties</t>
  </si>
  <si>
    <t>FOREIGN COUNTRIES REPRESENTED</t>
  </si>
  <si>
    <t>UNDERGRADUATE</t>
  </si>
  <si>
    <t>Accounting</t>
  </si>
  <si>
    <t>Art</t>
  </si>
  <si>
    <t>Biology</t>
  </si>
  <si>
    <t>Business Administration</t>
  </si>
  <si>
    <t>Chemistry</t>
  </si>
  <si>
    <t>Computer Science</t>
  </si>
  <si>
    <t>Economics</t>
  </si>
  <si>
    <t>Elementary Education</t>
  </si>
  <si>
    <t>English</t>
  </si>
  <si>
    <t>Environmental Studies</t>
  </si>
  <si>
    <t>French</t>
  </si>
  <si>
    <t>History</t>
  </si>
  <si>
    <t>Independent Major</t>
  </si>
  <si>
    <t>International Studies</t>
  </si>
  <si>
    <t>Journalism</t>
  </si>
  <si>
    <t>Mathematics</t>
  </si>
  <si>
    <t>Middle Grades Education</t>
  </si>
  <si>
    <t>Music Education</t>
  </si>
  <si>
    <t>Music Performance</t>
  </si>
  <si>
    <t>Music Theatre</t>
  </si>
  <si>
    <t>Philosophy</t>
  </si>
  <si>
    <t>Physics</t>
  </si>
  <si>
    <t>Political Science</t>
  </si>
  <si>
    <t>Psychology</t>
  </si>
  <si>
    <t>Public Administration</t>
  </si>
  <si>
    <t>Religious Studies</t>
  </si>
  <si>
    <t>Science Education</t>
  </si>
  <si>
    <t>Sociology</t>
  </si>
  <si>
    <t>Spanish</t>
  </si>
  <si>
    <t>Special Education</t>
  </si>
  <si>
    <t>Undecided</t>
  </si>
  <si>
    <t>GRADUATE</t>
  </si>
  <si>
    <t>Master of Business Administration</t>
  </si>
  <si>
    <t>Master of Education</t>
  </si>
  <si>
    <t>Protestant</t>
  </si>
  <si>
    <t>Engineering</t>
  </si>
  <si>
    <t>California</t>
  </si>
  <si>
    <t>Illinois</t>
  </si>
  <si>
    <t>Kentucky</t>
  </si>
  <si>
    <t>Missouri</t>
  </si>
  <si>
    <t>*INCLUDES DOUBLE AND TRIPLE MAJORS.</t>
  </si>
  <si>
    <t>Theatre Arts</t>
  </si>
  <si>
    <t>College of Arts and Sciences</t>
  </si>
  <si>
    <t>School of Communications</t>
  </si>
  <si>
    <t>School of Education</t>
  </si>
  <si>
    <t>The Love School of Business</t>
  </si>
  <si>
    <t>Graduate</t>
  </si>
  <si>
    <t>PARTTIME</t>
  </si>
  <si>
    <t>FULLTIME</t>
  </si>
  <si>
    <t xml:space="preserve">  Total Undergraduate Enrollment</t>
  </si>
  <si>
    <t xml:space="preserve">  Total Graduate Enrollment</t>
  </si>
  <si>
    <t xml:space="preserve">  TOTAL ENROLLMENT</t>
  </si>
  <si>
    <t>Comparison Reports</t>
  </si>
  <si>
    <t>Christian</t>
  </si>
  <si>
    <t>Iredell</t>
  </si>
  <si>
    <t>*Includes double and triple majors</t>
  </si>
  <si>
    <t>% TOTAL  ENROLLMENT</t>
  </si>
  <si>
    <t>Doctor of Physical Therapy</t>
  </si>
  <si>
    <t>Cabarrus</t>
  </si>
  <si>
    <t>Michigan</t>
  </si>
  <si>
    <t>Colorado</t>
  </si>
  <si>
    <t>Union</t>
  </si>
  <si>
    <t>Juris Doctorate</t>
  </si>
  <si>
    <t>Theatre Studies</t>
  </si>
  <si>
    <t>Master of Arts - Interactive Media</t>
  </si>
  <si>
    <t xml:space="preserve">% TOTAL  </t>
  </si>
  <si>
    <t>Church of Christ</t>
  </si>
  <si>
    <t>Church of God</t>
  </si>
  <si>
    <t>Pentecostal</t>
  </si>
  <si>
    <t>Hindu</t>
  </si>
  <si>
    <t>Assembly of God</t>
  </si>
  <si>
    <t>Muslim</t>
  </si>
  <si>
    <t>Physical Education and Health</t>
  </si>
  <si>
    <t>Alabama</t>
  </si>
  <si>
    <t>Indiana</t>
  </si>
  <si>
    <t>Kansas</t>
  </si>
  <si>
    <t>Wisconsin</t>
  </si>
  <si>
    <t>County, Foreign Countries and Majors</t>
  </si>
  <si>
    <t>Non-Degree</t>
  </si>
  <si>
    <t>Sport and Event Management</t>
  </si>
  <si>
    <t>Entrepreneurship</t>
  </si>
  <si>
    <t>Environmental and Ecological Science</t>
  </si>
  <si>
    <t>Finance</t>
  </si>
  <si>
    <t>Management</t>
  </si>
  <si>
    <t>Marketing</t>
  </si>
  <si>
    <t>Statistics</t>
  </si>
  <si>
    <t>Biochemistry</t>
  </si>
  <si>
    <t>Dance Performance/Choreography</t>
  </si>
  <si>
    <t>Communication Science</t>
  </si>
  <si>
    <t>Media Arts &amp; Entertainment</t>
  </si>
  <si>
    <t>Strategic Communications</t>
  </si>
  <si>
    <t>Human Service Studies</t>
  </si>
  <si>
    <t>Breakdown by Religious Traditions, State,</t>
  </si>
  <si>
    <t>Applied Mathematics</t>
  </si>
  <si>
    <t>International Business</t>
  </si>
  <si>
    <t>Public Health Studies</t>
  </si>
  <si>
    <t>Arts Administration</t>
  </si>
  <si>
    <t>Exercise Science</t>
  </si>
  <si>
    <t>Theatrical Design &amp; Production</t>
  </si>
  <si>
    <t>Minnesota</t>
  </si>
  <si>
    <t>Information Science</t>
  </si>
  <si>
    <t>Washington</t>
  </si>
  <si>
    <t>Dance Science</t>
  </si>
  <si>
    <t>Early Childhood Education</t>
  </si>
  <si>
    <t>International Economics</t>
  </si>
  <si>
    <t>Juris Doctorate/Master of Business Administration</t>
  </si>
  <si>
    <t>Master of Science - Physician Assistant Studies</t>
  </si>
  <si>
    <t>Agnostic</t>
  </si>
  <si>
    <t>Anglican</t>
  </si>
  <si>
    <t>Atheist</t>
  </si>
  <si>
    <t>Christian Science</t>
  </si>
  <si>
    <t>Church of England</t>
  </si>
  <si>
    <t>Congregationalist</t>
  </si>
  <si>
    <t>Greek Orthodox</t>
  </si>
  <si>
    <t>Independent</t>
  </si>
  <si>
    <t>Jehovah Witness</t>
  </si>
  <si>
    <t>Latter Day Saint/Mormon</t>
  </si>
  <si>
    <t>Moravian</t>
  </si>
  <si>
    <t>Non-Denominational</t>
  </si>
  <si>
    <t>Seventh Day Adventist</t>
  </si>
  <si>
    <t>Society of Friends/Quaker</t>
  </si>
  <si>
    <t>Unitarian</t>
  </si>
  <si>
    <t>Buddhist</t>
  </si>
  <si>
    <t>Arizona</t>
  </si>
  <si>
    <t>Policy Studies</t>
  </si>
  <si>
    <t>Music Prod &amp; Recording Arts</t>
  </si>
  <si>
    <t>Disciple of Christ</t>
  </si>
  <si>
    <t>Sikh</t>
  </si>
  <si>
    <t>Ukranian Orthodox</t>
  </si>
  <si>
    <t>Other First Year</t>
  </si>
  <si>
    <t xml:space="preserve">  Total First Year</t>
  </si>
  <si>
    <t>Communication Design</t>
  </si>
  <si>
    <t>Cinema &amp; Television Arts</t>
  </si>
  <si>
    <t>Media Analytics</t>
  </si>
  <si>
    <t>Master of Science - Physician Assistant</t>
  </si>
  <si>
    <t>Master of Science - Management</t>
  </si>
  <si>
    <t>Dutch Reform</t>
  </si>
  <si>
    <t>Advent Christian</t>
  </si>
  <si>
    <t>Mennonite</t>
  </si>
  <si>
    <t>Holiness</t>
  </si>
  <si>
    <t>Jain</t>
  </si>
  <si>
    <t>District Of Columbia</t>
  </si>
  <si>
    <t>West Virginia</t>
  </si>
  <si>
    <t>Iowa</t>
  </si>
  <si>
    <t>Nevada</t>
  </si>
  <si>
    <t>Louisiana</t>
  </si>
  <si>
    <t>New Mexico</t>
  </si>
  <si>
    <t>Oregon</t>
  </si>
  <si>
    <t>Arkansas</t>
  </si>
  <si>
    <t>Oklahoma</t>
  </si>
  <si>
    <t>Utah</t>
  </si>
  <si>
    <t>Idaho</t>
  </si>
  <si>
    <t>Nebraska</t>
  </si>
  <si>
    <t>Mississippi</t>
  </si>
  <si>
    <t>Hawaii</t>
  </si>
  <si>
    <t>South Dakota</t>
  </si>
  <si>
    <t>Montana</t>
  </si>
  <si>
    <t>Wyoming</t>
  </si>
  <si>
    <t>Alaska</t>
  </si>
  <si>
    <t>Gaston</t>
  </si>
  <si>
    <t>Anthropology</t>
  </si>
  <si>
    <t>Art History</t>
  </si>
  <si>
    <t>Bio-Phys/Biomed Engineering</t>
  </si>
  <si>
    <t>Chemistry/Chemical Engineering</t>
  </si>
  <si>
    <t>Computer Science/Engineering</t>
  </si>
  <si>
    <t>Engineering Mathematics</t>
  </si>
  <si>
    <t>Engineering Physics</t>
  </si>
  <si>
    <t>Env. Science/Env. Engineering</t>
  </si>
  <si>
    <t>Music in the Liberal Arts</t>
  </si>
  <si>
    <t>Music Technology</t>
  </si>
  <si>
    <t>Other Territories &amp; Foreign Countries</t>
  </si>
  <si>
    <t>Rowan</t>
  </si>
  <si>
    <t>Religious Traditions (Undergraduates)</t>
  </si>
  <si>
    <t>SPRING 2017</t>
  </si>
  <si>
    <t>FEBRUARY 10, 2016</t>
  </si>
  <si>
    <t>Jewish-Reform</t>
  </si>
  <si>
    <t>Jewish-Conservative</t>
  </si>
  <si>
    <t>Jewish-Orthodox</t>
  </si>
  <si>
    <t>Unknown</t>
  </si>
  <si>
    <t>None</t>
  </si>
  <si>
    <t>Other</t>
  </si>
  <si>
    <t>Russian Orthodox</t>
  </si>
  <si>
    <t>Pagan</t>
  </si>
  <si>
    <t>Moore</t>
  </si>
  <si>
    <t>Pitt</t>
  </si>
  <si>
    <t>Students are enrolled from 70 North Carolina counties.</t>
  </si>
  <si>
    <t>Represented in the total student enrollment are 49 states, the District of Columbia, US Virgin Islands,</t>
  </si>
  <si>
    <t>Puerto Rico and 47 foreign countries.</t>
  </si>
  <si>
    <t>Argentina</t>
  </si>
  <si>
    <t>France</t>
  </si>
  <si>
    <t>Norway</t>
  </si>
  <si>
    <t>Australia</t>
  </si>
  <si>
    <t>Germany</t>
  </si>
  <si>
    <t>Pakistan</t>
  </si>
  <si>
    <t>Bahamas</t>
  </si>
  <si>
    <t>Greece</t>
  </si>
  <si>
    <t>Panama</t>
  </si>
  <si>
    <t>Bahrain</t>
  </si>
  <si>
    <t>Guatemala</t>
  </si>
  <si>
    <t>Paraguay</t>
  </si>
  <si>
    <t>Bermuda</t>
  </si>
  <si>
    <t>Haiti</t>
  </si>
  <si>
    <t>Philippines</t>
  </si>
  <si>
    <t>Brazil</t>
  </si>
  <si>
    <t>Honduras</t>
  </si>
  <si>
    <t>Serbia</t>
  </si>
  <si>
    <t>Burkina</t>
  </si>
  <si>
    <t>Iceland</t>
  </si>
  <si>
    <t>Singapore</t>
  </si>
  <si>
    <t>Cambodia</t>
  </si>
  <si>
    <t>India</t>
  </si>
  <si>
    <t>South Africa</t>
  </si>
  <si>
    <t>Canada</t>
  </si>
  <si>
    <t>Indonesia</t>
  </si>
  <si>
    <t>Spain</t>
  </si>
  <si>
    <t>Cayman Islands</t>
  </si>
  <si>
    <t>Italy</t>
  </si>
  <si>
    <t>Switzerland</t>
  </si>
  <si>
    <t>China</t>
  </si>
  <si>
    <t>Jordan</t>
  </si>
  <si>
    <t>Syria</t>
  </si>
  <si>
    <t>Costa Rica</t>
  </si>
  <si>
    <t>Kuwait</t>
  </si>
  <si>
    <t>Trinidad Tobago</t>
  </si>
  <si>
    <t>Dominican Republic</t>
  </si>
  <si>
    <t>Morocco</t>
  </si>
  <si>
    <t>United Kingdom</t>
  </si>
  <si>
    <t>Ecuador</t>
  </si>
  <si>
    <t>Myanmar</t>
  </si>
  <si>
    <t>Venezuela</t>
  </si>
  <si>
    <t>El Salvador</t>
  </si>
  <si>
    <t>Netherlands</t>
  </si>
  <si>
    <t>Vietnam</t>
  </si>
  <si>
    <t>England</t>
  </si>
  <si>
    <t>New Zealand</t>
  </si>
  <si>
    <t>International &amp; Global Studies</t>
  </si>
  <si>
    <t>Drama &amp; Theatre Studies</t>
  </si>
  <si>
    <t>A.M.E. Zion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</si>
</sst>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%"/>
    <numFmt numFmtId="166" formatCode="0.0_)"/>
  </numFmts>
  <fonts count="27" x14ac:knownFonts="1"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12"/>
      <name val="Helv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 val="double"/>
      <sz val="12"/>
      <name val="Times New Roman"/>
      <family val="1"/>
    </font>
    <font>
      <b/>
      <sz val="14"/>
      <name val="Times New Roman"/>
      <family val="1"/>
    </font>
    <font>
      <b/>
      <u val="double"/>
      <sz val="14"/>
      <name val="Times New Roman"/>
      <family val="1"/>
    </font>
    <font>
      <sz val="12"/>
      <name val="Helv"/>
    </font>
    <font>
      <u/>
      <sz val="11"/>
      <name val="Times New Roman"/>
      <family val="1"/>
    </font>
    <font>
      <sz val="11"/>
      <name val="Times New Roman"/>
      <family val="1"/>
    </font>
    <font>
      <b/>
      <sz val="26"/>
      <name val="Times New Roman"/>
      <family val="1"/>
    </font>
    <font>
      <b/>
      <u/>
      <sz val="11"/>
      <name val="Times New Roman"/>
      <family val="1"/>
    </font>
    <font>
      <b/>
      <sz val="16"/>
      <name val="Times New Roman"/>
      <family val="1"/>
    </font>
    <font>
      <b/>
      <i/>
      <sz val="26"/>
      <name val="Times New Roman"/>
      <family val="1"/>
    </font>
    <font>
      <b/>
      <sz val="11"/>
      <name val="Helv"/>
    </font>
    <font>
      <sz val="11"/>
      <name val="Helv"/>
    </font>
    <font>
      <b/>
      <sz val="11"/>
      <name val="Times New Roman"/>
      <family val="1"/>
    </font>
    <font>
      <b/>
      <u/>
      <sz val="12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/>
      <top/>
      <bottom/>
      <diagonal/>
    </border>
  </borders>
  <cellStyleXfs count="3">
    <xf numFmtId="164" fontId="0" fillId="0" borderId="0"/>
    <xf numFmtId="165" fontId="3" fillId="0" borderId="0"/>
    <xf numFmtId="0" fontId="2" fillId="0" borderId="0"/>
  </cellStyleXfs>
  <cellXfs count="128">
    <xf numFmtId="164" fontId="0" fillId="0" borderId="0" xfId="0"/>
    <xf numFmtId="164" fontId="0" fillId="0" borderId="0" xfId="0" applyAlignment="1" applyProtection="1">
      <alignment horizontal="left"/>
    </xf>
    <xf numFmtId="165" fontId="3" fillId="0" borderId="0" xfId="1"/>
    <xf numFmtId="164" fontId="4" fillId="0" borderId="0" xfId="0" applyFont="1"/>
    <xf numFmtId="0" fontId="2" fillId="0" borderId="0" xfId="2"/>
    <xf numFmtId="164" fontId="5" fillId="0" borderId="0" xfId="0" applyFont="1"/>
    <xf numFmtId="164" fontId="5" fillId="0" borderId="0" xfId="0" applyFont="1" applyAlignment="1" applyProtection="1">
      <alignment horizontal="left"/>
    </xf>
    <xf numFmtId="164" fontId="6" fillId="0" borderId="0" xfId="0" applyFont="1" applyAlignment="1" applyProtection="1">
      <alignment horizontal="left"/>
    </xf>
    <xf numFmtId="164" fontId="6" fillId="0" borderId="0" xfId="0" applyFont="1" applyProtection="1"/>
    <xf numFmtId="164" fontId="10" fillId="0" borderId="0" xfId="0" applyFont="1" applyProtection="1"/>
    <xf numFmtId="166" fontId="5" fillId="0" borderId="0" xfId="0" applyNumberFormat="1" applyFont="1" applyProtection="1"/>
    <xf numFmtId="164" fontId="7" fillId="0" borderId="0" xfId="0" applyFont="1"/>
    <xf numFmtId="166" fontId="7" fillId="0" borderId="0" xfId="0" applyNumberFormat="1" applyFont="1" applyProtection="1"/>
    <xf numFmtId="164" fontId="5" fillId="0" borderId="0" xfId="0" quotePrefix="1" applyFont="1" applyAlignment="1" applyProtection="1">
      <alignment horizontal="left"/>
    </xf>
    <xf numFmtId="164" fontId="5" fillId="0" borderId="0" xfId="0" applyFont="1" applyAlignment="1">
      <alignment horizontal="left"/>
    </xf>
    <xf numFmtId="165" fontId="9" fillId="0" borderId="0" xfId="1" applyFont="1"/>
    <xf numFmtId="0" fontId="9" fillId="0" borderId="0" xfId="2" applyFont="1"/>
    <xf numFmtId="165" fontId="13" fillId="0" borderId="0" xfId="1" applyFont="1"/>
    <xf numFmtId="1" fontId="13" fillId="0" borderId="0" xfId="1" applyNumberFormat="1" applyFont="1"/>
    <xf numFmtId="1" fontId="3" fillId="0" borderId="0" xfId="1" applyNumberFormat="1"/>
    <xf numFmtId="164" fontId="15" fillId="0" borderId="0" xfId="0" applyFont="1" applyBorder="1"/>
    <xf numFmtId="0" fontId="1" fillId="0" borderId="0" xfId="2" applyFont="1"/>
    <xf numFmtId="0" fontId="11" fillId="0" borderId="0" xfId="2" applyFont="1"/>
    <xf numFmtId="165" fontId="15" fillId="0" borderId="0" xfId="1" applyFont="1" applyAlignment="1" applyProtection="1">
      <alignment horizontal="left"/>
    </xf>
    <xf numFmtId="1" fontId="15" fillId="0" borderId="0" xfId="0" applyNumberFormat="1" applyFont="1" applyAlignment="1">
      <alignment horizontal="right"/>
    </xf>
    <xf numFmtId="166" fontId="15" fillId="0" borderId="0" xfId="1" applyNumberFormat="1" applyFont="1" applyProtection="1"/>
    <xf numFmtId="1" fontId="14" fillId="0" borderId="0" xfId="0" applyNumberFormat="1" applyFont="1" applyAlignment="1">
      <alignment horizontal="right"/>
    </xf>
    <xf numFmtId="166" fontId="14" fillId="0" borderId="0" xfId="1" applyNumberFormat="1" applyFont="1" applyProtection="1"/>
    <xf numFmtId="165" fontId="15" fillId="0" borderId="0" xfId="1" applyFont="1"/>
    <xf numFmtId="164" fontId="15" fillId="0" borderId="0" xfId="1" applyNumberFormat="1" applyFont="1" applyProtection="1"/>
    <xf numFmtId="1" fontId="5" fillId="0" borderId="0" xfId="0" applyNumberFormat="1" applyFont="1" applyAlignment="1">
      <alignment horizontal="left"/>
    </xf>
    <xf numFmtId="164" fontId="21" fillId="0" borderId="0" xfId="0" applyFont="1"/>
    <xf numFmtId="165" fontId="17" fillId="0" borderId="0" xfId="1" applyFont="1" applyAlignment="1" applyProtection="1">
      <alignment horizontal="left"/>
    </xf>
    <xf numFmtId="165" fontId="17" fillId="0" borderId="0" xfId="1" applyFont="1" applyAlignment="1" applyProtection="1">
      <alignment horizontal="right"/>
    </xf>
    <xf numFmtId="165" fontId="15" fillId="0" borderId="0" xfId="1" applyFont="1" applyBorder="1" applyAlignment="1" applyProtection="1">
      <alignment horizontal="left"/>
    </xf>
    <xf numFmtId="166" fontId="15" fillId="0" borderId="0" xfId="1" applyNumberFormat="1" applyFont="1" applyBorder="1" applyProtection="1"/>
    <xf numFmtId="165" fontId="15" fillId="0" borderId="0" xfId="1" applyFont="1" applyBorder="1"/>
    <xf numFmtId="164" fontId="14" fillId="0" borderId="0" xfId="0" applyFont="1" applyBorder="1"/>
    <xf numFmtId="164" fontId="15" fillId="0" borderId="0" xfId="1" applyNumberFormat="1" applyFont="1" applyBorder="1" applyProtection="1"/>
    <xf numFmtId="164" fontId="0" fillId="0" borderId="0" xfId="0" applyBorder="1"/>
    <xf numFmtId="164" fontId="8" fillId="0" borderId="0" xfId="0" applyFont="1" applyAlignment="1" applyProtection="1">
      <alignment horizontal="left"/>
    </xf>
    <xf numFmtId="164" fontId="9" fillId="0" borderId="0" xfId="0" applyFont="1" applyAlignment="1" applyProtection="1">
      <alignment horizontal="left"/>
    </xf>
    <xf numFmtId="164" fontId="9" fillId="0" borderId="0" xfId="0" applyFont="1"/>
    <xf numFmtId="164" fontId="11" fillId="0" borderId="0" xfId="0" applyFont="1" applyAlignment="1" applyProtection="1">
      <alignment horizontal="left"/>
    </xf>
    <xf numFmtId="164" fontId="6" fillId="0" borderId="0" xfId="0" applyFont="1"/>
    <xf numFmtId="164" fontId="5" fillId="0" borderId="0" xfId="0" applyFont="1" applyAlignment="1">
      <alignment horizontal="right"/>
    </xf>
    <xf numFmtId="164" fontId="15" fillId="0" borderId="0" xfId="0" applyFont="1"/>
    <xf numFmtId="164" fontId="15" fillId="0" borderId="0" xfId="0" applyFont="1" applyAlignment="1" applyProtection="1">
      <alignment horizontal="left"/>
    </xf>
    <xf numFmtId="164" fontId="14" fillId="0" borderId="0" xfId="0" applyFont="1"/>
    <xf numFmtId="164" fontId="14" fillId="0" borderId="0" xfId="0" applyFont="1" applyAlignment="1" applyProtection="1">
      <alignment horizontal="left"/>
    </xf>
    <xf numFmtId="164" fontId="22" fillId="0" borderId="0" xfId="0" applyFont="1"/>
    <xf numFmtId="164" fontId="22" fillId="0" borderId="0" xfId="0" applyFont="1" applyAlignment="1" applyProtection="1">
      <alignment horizontal="left"/>
    </xf>
    <xf numFmtId="164" fontId="15" fillId="0" borderId="0" xfId="0" applyFont="1" applyAlignment="1">
      <alignment horizontal="right"/>
    </xf>
    <xf numFmtId="164" fontId="14" fillId="0" borderId="0" xfId="0" applyFont="1" applyAlignment="1">
      <alignment horizontal="right"/>
    </xf>
    <xf numFmtId="164" fontId="22" fillId="0" borderId="0" xfId="0" applyFont="1" applyAlignment="1">
      <alignment horizontal="right"/>
    </xf>
    <xf numFmtId="164" fontId="20" fillId="0" borderId="0" xfId="0" applyFont="1"/>
    <xf numFmtId="164" fontId="6" fillId="0" borderId="0" xfId="0" applyFont="1" applyAlignment="1" applyProtection="1">
      <alignment horizontal="center"/>
    </xf>
    <xf numFmtId="164" fontId="6" fillId="0" borderId="0" xfId="0" applyFont="1" applyAlignment="1" applyProtection="1">
      <alignment horizontal="right"/>
    </xf>
    <xf numFmtId="164" fontId="23" fillId="0" borderId="0" xfId="0" applyFont="1" applyAlignment="1" applyProtection="1">
      <alignment horizontal="center"/>
    </xf>
    <xf numFmtId="164" fontId="23" fillId="0" borderId="0" xfId="0" applyFont="1" applyAlignment="1" applyProtection="1">
      <alignment horizontal="right"/>
    </xf>
    <xf numFmtId="164" fontId="23" fillId="0" borderId="0" xfId="0" applyFont="1" applyAlignment="1" applyProtection="1">
      <alignment horizontal="left"/>
    </xf>
    <xf numFmtId="165" fontId="17" fillId="0" borderId="0" xfId="1" applyFont="1" applyBorder="1" applyAlignment="1" applyProtection="1">
      <alignment horizontal="left"/>
    </xf>
    <xf numFmtId="165" fontId="17" fillId="0" borderId="0" xfId="1" applyFont="1" applyBorder="1" applyAlignment="1" applyProtection="1">
      <alignment horizontal="right"/>
    </xf>
    <xf numFmtId="165" fontId="15" fillId="0" borderId="0" xfId="1" applyFont="1" applyFill="1" applyBorder="1" applyAlignment="1" applyProtection="1">
      <alignment horizontal="left"/>
    </xf>
    <xf numFmtId="164" fontId="8" fillId="0" borderId="0" xfId="0" applyFont="1"/>
    <xf numFmtId="164" fontId="11" fillId="0" borderId="0" xfId="0" applyFont="1"/>
    <xf numFmtId="164" fontId="12" fillId="0" borderId="0" xfId="0" applyFont="1"/>
    <xf numFmtId="164" fontId="8" fillId="0" borderId="0" xfId="0" applyFont="1" applyAlignment="1" applyProtection="1">
      <alignment horizontal="center"/>
    </xf>
    <xf numFmtId="165" fontId="17" fillId="0" borderId="0" xfId="1" applyFont="1"/>
    <xf numFmtId="1" fontId="22" fillId="0" borderId="0" xfId="0" applyNumberFormat="1" applyFont="1" applyAlignment="1">
      <alignment horizontal="right"/>
    </xf>
    <xf numFmtId="166" fontId="22" fillId="0" borderId="0" xfId="1" applyNumberFormat="1" applyFont="1" applyProtection="1"/>
    <xf numFmtId="1" fontId="22" fillId="0" borderId="0" xfId="1" applyNumberFormat="1" applyFont="1" applyProtection="1"/>
    <xf numFmtId="166" fontId="14" fillId="0" borderId="0" xfId="1" applyNumberFormat="1" applyFont="1" applyBorder="1" applyProtection="1"/>
    <xf numFmtId="165" fontId="21" fillId="0" borderId="0" xfId="1" applyFont="1"/>
    <xf numFmtId="164" fontId="0" fillId="0" borderId="0" xfId="0" applyAlignment="1">
      <alignment horizontal="right"/>
    </xf>
    <xf numFmtId="164" fontId="5" fillId="0" borderId="0" xfId="0" applyFont="1" applyBorder="1"/>
    <xf numFmtId="164" fontId="15" fillId="0" borderId="0" xfId="0" quotePrefix="1" applyFont="1" applyAlignment="1">
      <alignment horizontal="right"/>
    </xf>
    <xf numFmtId="164" fontId="22" fillId="0" borderId="0" xfId="0" applyFont="1" applyProtection="1"/>
    <xf numFmtId="0" fontId="5" fillId="0" borderId="0" xfId="0" applyNumberFormat="1" applyFont="1" applyAlignment="1">
      <alignment horizontal="left"/>
    </xf>
    <xf numFmtId="1" fontId="5" fillId="0" borderId="0" xfId="0" applyNumberFormat="1" applyFont="1" applyAlignment="1" applyProtection="1">
      <alignment horizontal="left"/>
    </xf>
    <xf numFmtId="1" fontId="15" fillId="0" borderId="0" xfId="0" applyNumberFormat="1" applyFont="1" applyBorder="1" applyAlignment="1">
      <alignment horizontal="right"/>
    </xf>
    <xf numFmtId="164" fontId="24" fillId="0" borderId="0" xfId="0" applyFont="1" applyAlignment="1" applyProtection="1">
      <alignment horizontal="left"/>
    </xf>
    <xf numFmtId="164" fontId="25" fillId="0" borderId="0" xfId="0" applyFont="1" applyAlignment="1" applyProtection="1">
      <alignment horizontal="left"/>
    </xf>
    <xf numFmtId="164" fontId="22" fillId="0" borderId="0" xfId="0" applyFont="1" applyBorder="1"/>
    <xf numFmtId="164" fontId="6" fillId="0" borderId="0" xfId="0" applyFont="1" applyAlignment="1">
      <alignment horizontal="center"/>
    </xf>
    <xf numFmtId="164" fontId="6" fillId="0" borderId="0" xfId="0" applyFont="1" applyAlignment="1">
      <alignment horizontal="left"/>
    </xf>
    <xf numFmtId="164" fontId="8" fillId="0" borderId="3" xfId="0" applyFont="1" applyBorder="1" applyAlignment="1" applyProtection="1">
      <alignment horizontal="left"/>
    </xf>
    <xf numFmtId="164" fontId="8" fillId="0" borderId="4" xfId="0" applyFont="1" applyBorder="1"/>
    <xf numFmtId="164" fontId="8" fillId="0" borderId="3" xfId="0" applyFont="1" applyBorder="1"/>
    <xf numFmtId="164" fontId="9" fillId="0" borderId="3" xfId="0" applyFont="1" applyBorder="1"/>
    <xf numFmtId="164" fontId="9" fillId="0" borderId="4" xfId="0" applyFont="1" applyBorder="1"/>
    <xf numFmtId="164" fontId="11" fillId="0" borderId="3" xfId="0" applyFont="1" applyBorder="1"/>
    <xf numFmtId="164" fontId="11" fillId="0" borderId="4" xfId="0" applyFont="1" applyBorder="1"/>
    <xf numFmtId="164" fontId="12" fillId="0" borderId="3" xfId="0" applyFont="1" applyBorder="1"/>
    <xf numFmtId="164" fontId="12" fillId="0" borderId="4" xfId="0" applyFont="1" applyBorder="1"/>
    <xf numFmtId="164" fontId="0" fillId="0" borderId="3" xfId="0" applyBorder="1"/>
    <xf numFmtId="164" fontId="12" fillId="0" borderId="4" xfId="0" applyFont="1" applyBorder="1" applyProtection="1"/>
    <xf numFmtId="0" fontId="5" fillId="0" borderId="0" xfId="0" applyNumberFormat="1" applyFont="1"/>
    <xf numFmtId="0" fontId="13" fillId="0" borderId="0" xfId="0" applyNumberFormat="1" applyFont="1"/>
    <xf numFmtId="0" fontId="7" fillId="0" borderId="0" xfId="0" applyNumberFormat="1" applyFont="1" applyAlignment="1" applyProtection="1">
      <alignment horizontal="left"/>
    </xf>
    <xf numFmtId="0" fontId="5" fillId="0" borderId="0" xfId="0" applyNumberFormat="1" applyFont="1" applyAlignment="1" applyProtection="1">
      <alignment horizontal="left"/>
    </xf>
    <xf numFmtId="0" fontId="6" fillId="0" borderId="0" xfId="0" applyNumberFormat="1" applyFont="1" applyAlignment="1" applyProtection="1">
      <alignment horizontal="left"/>
    </xf>
    <xf numFmtId="0" fontId="26" fillId="0" borderId="0" xfId="0" applyNumberFormat="1" applyFont="1" applyAlignment="1" applyProtection="1">
      <alignment horizontal="left"/>
    </xf>
    <xf numFmtId="0" fontId="0" fillId="0" borderId="0" xfId="0" applyNumberFormat="1"/>
    <xf numFmtId="0" fontId="5" fillId="0" borderId="1" xfId="0" applyNumberFormat="1" applyFont="1" applyBorder="1"/>
    <xf numFmtId="0" fontId="5" fillId="0" borderId="1" xfId="0" applyNumberFormat="1" applyFont="1" applyBorder="1" applyAlignment="1" applyProtection="1">
      <alignment horizontal="center"/>
    </xf>
    <xf numFmtId="0" fontId="5" fillId="0" borderId="0" xfId="0" applyNumberFormat="1" applyFont="1" applyAlignment="1" applyProtection="1">
      <alignment horizontal="right"/>
    </xf>
    <xf numFmtId="0" fontId="7" fillId="0" borderId="0" xfId="0" applyNumberFormat="1" applyFont="1" applyAlignment="1" applyProtection="1">
      <alignment horizontal="right"/>
    </xf>
    <xf numFmtId="0" fontId="5" fillId="0" borderId="0" xfId="0" applyNumberFormat="1" applyFont="1" applyFill="1" applyProtection="1"/>
    <xf numFmtId="0" fontId="5" fillId="0" borderId="0" xfId="0" applyNumberFormat="1" applyFont="1" applyFill="1"/>
    <xf numFmtId="0" fontId="7" fillId="0" borderId="0" xfId="0" applyNumberFormat="1" applyFont="1" applyProtection="1"/>
    <xf numFmtId="0" fontId="7" fillId="0" borderId="0" xfId="0" applyNumberFormat="1" applyFont="1"/>
    <xf numFmtId="0" fontId="5" fillId="0" borderId="0" xfId="0" applyNumberFormat="1" applyFont="1" applyProtection="1"/>
    <xf numFmtId="0" fontId="5" fillId="0" borderId="2" xfId="0" applyNumberFormat="1" applyFont="1" applyBorder="1"/>
    <xf numFmtId="0" fontId="5" fillId="0" borderId="2" xfId="0" applyNumberFormat="1" applyFont="1" applyBorder="1" applyProtection="1"/>
    <xf numFmtId="0" fontId="6" fillId="0" borderId="0" xfId="0" applyNumberFormat="1" applyFont="1" applyProtection="1"/>
    <xf numFmtId="0" fontId="0" fillId="0" borderId="0" xfId="0" applyNumberFormat="1" applyFont="1" applyFill="1"/>
    <xf numFmtId="0" fontId="5" fillId="0" borderId="2" xfId="0" applyNumberFormat="1" applyFont="1" applyFill="1" applyBorder="1"/>
    <xf numFmtId="0" fontId="5" fillId="0" borderId="2" xfId="0" applyNumberFormat="1" applyFont="1" applyFill="1" applyBorder="1" applyProtection="1"/>
    <xf numFmtId="0" fontId="7" fillId="0" borderId="0" xfId="0" applyNumberFormat="1" applyFont="1" applyFill="1" applyBorder="1" applyProtection="1"/>
    <xf numFmtId="0" fontId="7" fillId="0" borderId="0" xfId="0" applyNumberFormat="1" applyFont="1" applyFill="1" applyBorder="1"/>
    <xf numFmtId="0" fontId="10" fillId="0" borderId="0" xfId="0" applyNumberFormat="1" applyFont="1" applyProtection="1"/>
    <xf numFmtId="164" fontId="8" fillId="0" borderId="0" xfId="0" applyFont="1" applyBorder="1"/>
    <xf numFmtId="164" fontId="9" fillId="0" borderId="0" xfId="0" applyFont="1" applyBorder="1"/>
    <xf numFmtId="0" fontId="16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49" fontId="18" fillId="0" borderId="0" xfId="2" applyNumberFormat="1" applyFont="1" applyAlignment="1">
      <alignment horizontal="center"/>
    </xf>
    <xf numFmtId="49" fontId="18" fillId="0" borderId="0" xfId="2" quotePrefix="1" applyNumberFormat="1" applyFont="1" applyAlignment="1">
      <alignment horizontal="center"/>
    </xf>
  </cellXfs>
  <cellStyles count="3">
    <cellStyle name="Normal" xfId="0" builtinId="0"/>
    <cellStyle name="Normal_F94RR3" xfId="1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364839</xdr:colOff>
      <xdr:row>2</xdr:row>
      <xdr:rowOff>38099</xdr:rowOff>
    </xdr:from>
    <xdr:to>
      <xdr:col>7</xdr:col>
      <xdr:colOff>368586</xdr:colOff>
      <xdr:row>12</xdr:row>
      <xdr:rowOff>133351</xdr:rowOff>
    </xdr:to>
    <xdr:pic>
      <xdr:nvPicPr>
        <xdr:cNvPr id="10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4839" y="361949"/>
          <a:ext cx="4871022" cy="1714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/>
  </sheetViews>
  <sheetFormatPr defaultRowHeight="12.75" x14ac:dyDescent="0.2"/>
  <cols>
    <col min="1" max="1" width="8.88671875" style="4"/>
    <col min="2" max="2" width="3.44140625" style="4" customWidth="1"/>
    <col min="3" max="3" width="8.21875" style="4" customWidth="1"/>
    <col min="4" max="4" width="9.5546875" style="4" bestFit="1" customWidth="1"/>
    <col min="5" max="16384" width="8.88671875" style="4"/>
  </cols>
  <sheetData>
    <row r="1" spans="1:9" x14ac:dyDescent="0.2">
      <c r="E1" s="21"/>
    </row>
    <row r="2" spans="1:9" x14ac:dyDescent="0.2">
      <c r="A2" s="21"/>
      <c r="B2" s="21"/>
      <c r="C2" s="21"/>
      <c r="D2" s="21"/>
      <c r="E2" s="21"/>
      <c r="F2" s="21"/>
      <c r="G2" s="21"/>
      <c r="H2" s="21"/>
      <c r="I2" s="21"/>
    </row>
    <row r="3" spans="1:9" x14ac:dyDescent="0.2">
      <c r="A3" s="21"/>
      <c r="B3" s="21"/>
      <c r="C3" s="21"/>
      <c r="D3" s="21"/>
      <c r="E3" s="21"/>
      <c r="F3" s="21"/>
      <c r="G3" s="21"/>
      <c r="H3" s="21"/>
      <c r="I3" s="21"/>
    </row>
    <row r="4" spans="1:9" x14ac:dyDescent="0.2">
      <c r="A4" s="21"/>
      <c r="B4" s="21"/>
      <c r="C4" s="21"/>
      <c r="D4" s="21"/>
      <c r="E4" s="21"/>
      <c r="F4" s="21"/>
      <c r="G4" s="21"/>
      <c r="H4" s="21"/>
      <c r="I4" s="21"/>
    </row>
    <row r="5" spans="1:9" x14ac:dyDescent="0.2">
      <c r="A5" s="21"/>
      <c r="B5" s="21"/>
      <c r="C5" s="21"/>
      <c r="D5" s="21"/>
      <c r="E5" s="21"/>
      <c r="F5" s="21"/>
      <c r="G5" s="21"/>
      <c r="H5" s="21"/>
      <c r="I5" s="21"/>
    </row>
    <row r="6" spans="1:9" x14ac:dyDescent="0.2">
      <c r="A6" s="21"/>
      <c r="B6" s="21"/>
      <c r="C6" s="21"/>
      <c r="D6" s="21"/>
      <c r="E6" s="21"/>
      <c r="F6" s="21"/>
      <c r="G6" s="21"/>
      <c r="H6" s="21"/>
      <c r="I6" s="21"/>
    </row>
    <row r="7" spans="1:9" x14ac:dyDescent="0.2">
      <c r="A7" s="21"/>
      <c r="B7" s="21"/>
      <c r="C7" s="21"/>
      <c r="D7" s="21"/>
      <c r="E7" s="21"/>
      <c r="F7" s="21"/>
      <c r="G7" s="21"/>
      <c r="H7" s="21"/>
      <c r="I7" s="21"/>
    </row>
    <row r="8" spans="1:9" x14ac:dyDescent="0.2">
      <c r="A8" s="21"/>
      <c r="B8" s="21"/>
      <c r="C8" s="21"/>
      <c r="D8" s="21"/>
      <c r="E8" s="21"/>
      <c r="F8" s="21"/>
      <c r="G8" s="21"/>
      <c r="H8" s="21"/>
      <c r="I8" s="21"/>
    </row>
    <row r="9" spans="1:9" x14ac:dyDescent="0.2">
      <c r="A9" s="21"/>
      <c r="B9" s="21"/>
      <c r="C9" s="21"/>
      <c r="D9" s="21"/>
      <c r="E9" s="21"/>
      <c r="F9" s="21"/>
      <c r="G9" s="21"/>
      <c r="H9" s="21"/>
      <c r="I9" s="21"/>
    </row>
    <row r="10" spans="1:9" x14ac:dyDescent="0.2">
      <c r="A10" s="21"/>
      <c r="B10" s="21"/>
      <c r="C10" s="21"/>
      <c r="D10" s="21"/>
      <c r="E10" s="21"/>
      <c r="F10" s="21"/>
      <c r="G10" s="21"/>
      <c r="H10" s="21"/>
      <c r="I10" s="21"/>
    </row>
    <row r="11" spans="1:9" x14ac:dyDescent="0.2">
      <c r="A11" s="21"/>
      <c r="B11" s="21"/>
      <c r="C11" s="21"/>
      <c r="D11" s="21"/>
      <c r="E11" s="21"/>
      <c r="F11" s="21"/>
      <c r="G11" s="21"/>
      <c r="H11" s="21"/>
      <c r="I11" s="21"/>
    </row>
    <row r="12" spans="1:9" x14ac:dyDescent="0.2">
      <c r="A12" s="21"/>
      <c r="B12" s="21"/>
      <c r="C12" s="21"/>
      <c r="D12" s="21"/>
      <c r="E12" s="21"/>
      <c r="F12" s="21"/>
      <c r="G12" s="21"/>
      <c r="H12" s="21"/>
      <c r="I12" s="21"/>
    </row>
    <row r="13" spans="1:9" x14ac:dyDescent="0.2">
      <c r="A13" s="21"/>
      <c r="B13" s="21"/>
      <c r="C13" s="21"/>
      <c r="D13" s="21"/>
      <c r="E13" s="21"/>
      <c r="F13" s="21"/>
      <c r="G13" s="21"/>
      <c r="H13" s="21"/>
      <c r="I13" s="21"/>
    </row>
    <row r="14" spans="1:9" x14ac:dyDescent="0.2">
      <c r="A14" s="21"/>
      <c r="B14" s="21"/>
      <c r="C14" s="21"/>
      <c r="D14" s="21"/>
      <c r="E14" s="21"/>
      <c r="F14" s="21"/>
      <c r="G14" s="21"/>
      <c r="H14" s="21"/>
      <c r="I14" s="21"/>
    </row>
    <row r="15" spans="1:9" ht="33" x14ac:dyDescent="0.45">
      <c r="A15" s="125"/>
      <c r="B15" s="125"/>
      <c r="C15" s="125"/>
      <c r="D15" s="125"/>
      <c r="E15" s="125"/>
      <c r="F15" s="125"/>
      <c r="G15" s="125"/>
      <c r="H15" s="125"/>
      <c r="I15" s="21"/>
    </row>
    <row r="16" spans="1:9" ht="33" x14ac:dyDescent="0.45">
      <c r="A16" s="124" t="s">
        <v>0</v>
      </c>
      <c r="B16" s="124"/>
      <c r="C16" s="124"/>
      <c r="D16" s="124"/>
      <c r="E16" s="124"/>
      <c r="F16" s="124"/>
      <c r="G16" s="124"/>
      <c r="H16" s="124"/>
      <c r="I16" s="21"/>
    </row>
    <row r="17" spans="1:9" ht="33" x14ac:dyDescent="0.45">
      <c r="A17" s="124" t="s">
        <v>249</v>
      </c>
      <c r="B17" s="124"/>
      <c r="C17" s="124"/>
      <c r="D17" s="124"/>
      <c r="E17" s="124"/>
      <c r="F17" s="124"/>
      <c r="G17" s="124"/>
      <c r="H17" s="124"/>
      <c r="I17" s="21"/>
    </row>
    <row r="18" spans="1:9" ht="18.75" customHeight="1" x14ac:dyDescent="0.2">
      <c r="I18" s="21"/>
    </row>
    <row r="19" spans="1:9" ht="20.25" x14ac:dyDescent="0.3">
      <c r="A19" s="126" t="s">
        <v>250</v>
      </c>
      <c r="B19" s="127"/>
      <c r="C19" s="127"/>
      <c r="D19" s="127"/>
      <c r="E19" s="127"/>
      <c r="F19" s="127"/>
      <c r="G19" s="127"/>
      <c r="H19" s="127"/>
      <c r="I19" s="21"/>
    </row>
    <row r="20" spans="1:9" ht="18.75" x14ac:dyDescent="0.3">
      <c r="A20" s="22"/>
      <c r="B20" s="22"/>
      <c r="C20" s="22"/>
      <c r="D20" s="22"/>
      <c r="E20" s="22"/>
      <c r="F20" s="22"/>
      <c r="G20" s="21"/>
      <c r="H20" s="21"/>
      <c r="I20" s="21"/>
    </row>
    <row r="21" spans="1:9" ht="18.75" x14ac:dyDescent="0.3">
      <c r="A21" s="22"/>
      <c r="B21" s="22"/>
      <c r="C21" s="22"/>
      <c r="D21" s="22"/>
      <c r="E21" s="22"/>
      <c r="F21" s="22"/>
      <c r="G21" s="21"/>
      <c r="H21" s="21"/>
      <c r="I21" s="21"/>
    </row>
    <row r="22" spans="1:9" ht="18.75" x14ac:dyDescent="0.3">
      <c r="A22" s="22"/>
      <c r="B22" s="22"/>
      <c r="C22" s="22"/>
      <c r="D22" s="22"/>
      <c r="E22" s="22"/>
      <c r="F22" s="22"/>
      <c r="G22" s="21"/>
      <c r="H22" s="21"/>
      <c r="I22" s="21"/>
    </row>
    <row r="23" spans="1:9" ht="18.75" x14ac:dyDescent="0.3">
      <c r="A23" s="22"/>
      <c r="B23" s="22"/>
      <c r="C23" s="22"/>
      <c r="D23" s="22"/>
      <c r="E23" s="22"/>
      <c r="F23" s="22"/>
      <c r="G23" s="21"/>
      <c r="H23" s="21"/>
      <c r="I23" s="21"/>
    </row>
    <row r="24" spans="1:9" ht="18.75" x14ac:dyDescent="0.3">
      <c r="A24" s="22"/>
      <c r="B24" s="22"/>
      <c r="C24" s="22"/>
      <c r="D24" s="22"/>
      <c r="E24" s="22"/>
      <c r="F24" s="22"/>
      <c r="G24" s="21"/>
      <c r="H24" s="21"/>
      <c r="I24" s="21"/>
    </row>
    <row r="25" spans="1:9" ht="18.75" x14ac:dyDescent="0.3">
      <c r="A25" s="22"/>
      <c r="B25" s="22"/>
      <c r="C25" s="22"/>
      <c r="D25" s="22"/>
      <c r="E25" s="22"/>
      <c r="F25" s="22"/>
      <c r="G25" s="21"/>
      <c r="H25" s="21"/>
      <c r="I25" s="21"/>
    </row>
    <row r="26" spans="1:9" ht="18.75" x14ac:dyDescent="0.3">
      <c r="A26" s="22"/>
      <c r="B26" s="22"/>
      <c r="C26" s="22"/>
      <c r="D26" s="22"/>
      <c r="E26" s="22"/>
      <c r="F26" s="22"/>
      <c r="G26" s="21"/>
      <c r="H26" s="21"/>
      <c r="I26" s="21"/>
    </row>
    <row r="27" spans="1:9" ht="18.75" x14ac:dyDescent="0.3">
      <c r="A27" s="22"/>
      <c r="B27" s="22"/>
      <c r="C27" s="22" t="s">
        <v>1</v>
      </c>
      <c r="D27" s="22" t="s">
        <v>2</v>
      </c>
      <c r="E27" s="22"/>
      <c r="F27" s="22"/>
      <c r="G27" s="21"/>
      <c r="H27" s="21"/>
      <c r="I27" s="21"/>
    </row>
    <row r="28" spans="1:9" ht="18.75" x14ac:dyDescent="0.3">
      <c r="A28" s="22"/>
      <c r="B28" s="22"/>
      <c r="C28" s="22" t="s">
        <v>3</v>
      </c>
      <c r="D28" s="22" t="s">
        <v>168</v>
      </c>
      <c r="E28" s="22"/>
      <c r="F28" s="22"/>
      <c r="G28" s="21"/>
      <c r="H28" s="21"/>
      <c r="I28" s="21"/>
    </row>
    <row r="29" spans="1:9" ht="18.75" x14ac:dyDescent="0.3">
      <c r="A29" s="22"/>
      <c r="B29" s="22"/>
      <c r="C29" s="22"/>
      <c r="D29" s="22" t="s">
        <v>153</v>
      </c>
      <c r="E29" s="22"/>
      <c r="F29" s="22"/>
      <c r="G29" s="21"/>
      <c r="H29" s="21"/>
      <c r="I29" s="21"/>
    </row>
    <row r="30" spans="1:9" ht="18.75" x14ac:dyDescent="0.3">
      <c r="A30" s="22"/>
      <c r="B30" s="22"/>
      <c r="C30" s="22" t="s">
        <v>4</v>
      </c>
      <c r="D30" s="22" t="s">
        <v>128</v>
      </c>
      <c r="E30" s="22"/>
      <c r="F30" s="22"/>
      <c r="G30" s="21"/>
      <c r="H30" s="21"/>
      <c r="I30" s="21"/>
    </row>
    <row r="31" spans="1:9" ht="18.75" x14ac:dyDescent="0.3">
      <c r="A31" s="16"/>
      <c r="B31" s="16"/>
      <c r="C31" s="16"/>
      <c r="D31" s="16"/>
      <c r="E31" s="16"/>
      <c r="F31" s="16"/>
    </row>
    <row r="32" spans="1:9" ht="18.75" x14ac:dyDescent="0.3">
      <c r="A32" s="16"/>
      <c r="B32" s="16"/>
      <c r="C32" s="16"/>
      <c r="E32" s="16"/>
      <c r="F32" s="16"/>
    </row>
    <row r="33" spans="1:6" ht="18.75" x14ac:dyDescent="0.3">
      <c r="A33" s="16"/>
      <c r="B33" s="16"/>
      <c r="C33" s="16"/>
      <c r="D33" s="16"/>
      <c r="E33" s="16"/>
      <c r="F33" s="16"/>
    </row>
  </sheetData>
  <customSheetViews>
    <customSheetView guid="{0782D04A-F9DD-462B-84E5-7F9CBB74479B}">
      <selection activeCell="A19" sqref="A19:H19"/>
      <pageMargins left="0.75" right="0.75" top="1" bottom="1" header="0.5" footer="0.5"/>
      <printOptions horizontalCentered="1"/>
      <pageSetup orientation="portrait" horizontalDpi="4294967292" r:id="rId1"/>
      <headerFooter alignWithMargins="0"/>
    </customSheetView>
  </customSheetViews>
  <mergeCells count="4">
    <mergeCell ref="A16:H16"/>
    <mergeCell ref="A17:H17"/>
    <mergeCell ref="A15:H15"/>
    <mergeCell ref="A19:H19"/>
  </mergeCells>
  <phoneticPr fontId="0" type="noConversion"/>
  <printOptions horizontalCentered="1"/>
  <pageMargins left="0.75" right="0.75" top="1" bottom="1" header="0.5" footer="0.5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9"/>
  <sheetViews>
    <sheetView showGridLines="0" view="pageLayout" zoomScaleNormal="100" workbookViewId="0">
      <selection activeCell="A2" sqref="A2"/>
    </sheetView>
  </sheetViews>
  <sheetFormatPr defaultColWidth="9.6640625" defaultRowHeight="15.75" x14ac:dyDescent="0.25"/>
  <cols>
    <col min="1" max="1" width="36.44140625" style="103" customWidth="1"/>
    <col min="2" max="2" width="6.6640625" style="103" customWidth="1"/>
    <col min="3" max="3" width="7.6640625" style="103" customWidth="1"/>
    <col min="4" max="4" width="6.5546875" style="103" customWidth="1"/>
    <col min="5" max="5" width="3" style="103" customWidth="1"/>
    <col min="6" max="6" width="7.5546875" style="103" customWidth="1"/>
    <col min="7" max="7" width="8" style="103" customWidth="1"/>
    <col min="8" max="8" width="6.88671875" style="103" customWidth="1"/>
    <col min="9" max="9" width="3.109375" style="103" customWidth="1"/>
    <col min="10" max="11" width="7.5546875" style="103" customWidth="1"/>
    <col min="12" max="12" width="9.88671875" style="103" customWidth="1"/>
    <col min="13" max="13" width="12.6640625" style="103" customWidth="1"/>
    <col min="14" max="16384" width="9.6640625" style="103"/>
  </cols>
  <sheetData>
    <row r="1" spans="1:12" x14ac:dyDescent="0.2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x14ac:dyDescent="0.25">
      <c r="A2" s="97"/>
      <c r="B2" s="104"/>
      <c r="C2" s="105" t="s">
        <v>5</v>
      </c>
      <c r="D2" s="104"/>
      <c r="E2" s="97"/>
      <c r="F2" s="104"/>
      <c r="G2" s="105" t="s">
        <v>6</v>
      </c>
      <c r="H2" s="104"/>
      <c r="I2" s="97"/>
      <c r="J2" s="104"/>
      <c r="K2" s="105" t="s">
        <v>7</v>
      </c>
      <c r="L2" s="104"/>
    </row>
    <row r="3" spans="1:12" x14ac:dyDescent="0.25">
      <c r="A3" s="98"/>
      <c r="B3" s="106" t="s">
        <v>9</v>
      </c>
      <c r="C3" s="106" t="s">
        <v>10</v>
      </c>
      <c r="D3" s="97"/>
      <c r="E3" s="97"/>
      <c r="F3" s="106" t="s">
        <v>9</v>
      </c>
      <c r="G3" s="106" t="s">
        <v>10</v>
      </c>
      <c r="H3" s="97"/>
      <c r="I3" s="97"/>
      <c r="J3" s="106" t="s">
        <v>9</v>
      </c>
      <c r="K3" s="106" t="s">
        <v>10</v>
      </c>
      <c r="L3" s="106" t="s">
        <v>11</v>
      </c>
    </row>
    <row r="4" spans="1:12" x14ac:dyDescent="0.25">
      <c r="A4" s="97" t="s">
        <v>75</v>
      </c>
      <c r="B4" s="107" t="s">
        <v>12</v>
      </c>
      <c r="C4" s="107" t="s">
        <v>12</v>
      </c>
      <c r="D4" s="107" t="s">
        <v>7</v>
      </c>
      <c r="E4" s="97"/>
      <c r="F4" s="107" t="s">
        <v>12</v>
      </c>
      <c r="G4" s="107" t="s">
        <v>12</v>
      </c>
      <c r="H4" s="107" t="s">
        <v>7</v>
      </c>
      <c r="I4" s="97"/>
      <c r="J4" s="107" t="s">
        <v>12</v>
      </c>
      <c r="K4" s="107" t="s">
        <v>12</v>
      </c>
      <c r="L4" s="107" t="s">
        <v>7</v>
      </c>
    </row>
    <row r="5" spans="1:12" x14ac:dyDescent="0.25">
      <c r="A5" s="99" t="s">
        <v>26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12" x14ac:dyDescent="0.25">
      <c r="A6" s="100" t="s">
        <v>13</v>
      </c>
      <c r="B6" s="108">
        <v>0</v>
      </c>
      <c r="C6" s="108">
        <v>6</v>
      </c>
      <c r="D6" s="108">
        <f>B6+C6</f>
        <v>6</v>
      </c>
      <c r="E6" s="108"/>
      <c r="F6" s="109">
        <v>0</v>
      </c>
      <c r="G6" s="109">
        <v>16</v>
      </c>
      <c r="H6" s="108">
        <f>F6+G6</f>
        <v>16</v>
      </c>
      <c r="I6" s="109"/>
      <c r="J6" s="108">
        <f>B6+F6</f>
        <v>0</v>
      </c>
      <c r="K6" s="108">
        <f>C6+G6</f>
        <v>22</v>
      </c>
      <c r="L6" s="108">
        <f>J6+K6</f>
        <v>22</v>
      </c>
    </row>
    <row r="7" spans="1:12" x14ac:dyDescent="0.25">
      <c r="A7" s="100" t="s">
        <v>205</v>
      </c>
      <c r="B7" s="110">
        <v>2</v>
      </c>
      <c r="C7" s="110">
        <v>537</v>
      </c>
      <c r="D7" s="110">
        <f>B7+C7</f>
        <v>539</v>
      </c>
      <c r="E7" s="110"/>
      <c r="F7" s="111">
        <v>0</v>
      </c>
      <c r="G7" s="111">
        <v>667</v>
      </c>
      <c r="H7" s="110">
        <f>F7+G7</f>
        <v>667</v>
      </c>
      <c r="I7" s="97"/>
      <c r="J7" s="110">
        <f>B7+F7</f>
        <v>2</v>
      </c>
      <c r="K7" s="110">
        <f>C7+G7</f>
        <v>1204</v>
      </c>
      <c r="L7" s="110">
        <f>J7+K7</f>
        <v>1206</v>
      </c>
    </row>
    <row r="8" spans="1:12" x14ac:dyDescent="0.25">
      <c r="A8" s="100" t="s">
        <v>206</v>
      </c>
      <c r="B8" s="112">
        <f>B6+B7</f>
        <v>2</v>
      </c>
      <c r="C8" s="112">
        <f>C6+C7</f>
        <v>543</v>
      </c>
      <c r="D8" s="112">
        <f>D6+D7</f>
        <v>545</v>
      </c>
      <c r="E8" s="112"/>
      <c r="F8" s="112">
        <f>F6+F7</f>
        <v>0</v>
      </c>
      <c r="G8" s="112">
        <f>G6+G7</f>
        <v>683</v>
      </c>
      <c r="H8" s="112">
        <f>H6+H7</f>
        <v>683</v>
      </c>
      <c r="I8" s="100" t="s">
        <v>16</v>
      </c>
      <c r="J8" s="112">
        <f>J6+J7</f>
        <v>2</v>
      </c>
      <c r="K8" s="112">
        <f>K6+K7</f>
        <v>1226</v>
      </c>
      <c r="L8" s="112">
        <f>SUM(L6:L7)</f>
        <v>1228</v>
      </c>
    </row>
    <row r="9" spans="1:12" ht="13.5" customHeight="1" x14ac:dyDescent="0.2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12" x14ac:dyDescent="0.25">
      <c r="A10" s="100" t="s">
        <v>17</v>
      </c>
      <c r="B10" s="97">
        <v>5</v>
      </c>
      <c r="C10" s="97">
        <v>508</v>
      </c>
      <c r="D10" s="112">
        <f>B10+C10</f>
        <v>513</v>
      </c>
      <c r="E10" s="112"/>
      <c r="F10" s="97">
        <v>2</v>
      </c>
      <c r="G10" s="97">
        <v>772</v>
      </c>
      <c r="H10" s="112">
        <f>F10+G10</f>
        <v>774</v>
      </c>
      <c r="I10" s="97"/>
      <c r="J10" s="112">
        <f t="shared" ref="J10:K13" si="0">B10+F10</f>
        <v>7</v>
      </c>
      <c r="K10" s="112">
        <f t="shared" si="0"/>
        <v>1280</v>
      </c>
      <c r="L10" s="112">
        <f>J10+K10</f>
        <v>1287</v>
      </c>
    </row>
    <row r="11" spans="1:12" x14ac:dyDescent="0.25">
      <c r="A11" s="100" t="s">
        <v>18</v>
      </c>
      <c r="B11" s="97">
        <v>4</v>
      </c>
      <c r="C11" s="97">
        <v>521</v>
      </c>
      <c r="D11" s="112">
        <f>B11+C11</f>
        <v>525</v>
      </c>
      <c r="E11" s="112"/>
      <c r="F11" s="97">
        <v>0</v>
      </c>
      <c r="G11" s="97">
        <v>789</v>
      </c>
      <c r="H11" s="112">
        <f>F11+G11</f>
        <v>789</v>
      </c>
      <c r="I11" s="97"/>
      <c r="J11" s="112">
        <f t="shared" si="0"/>
        <v>4</v>
      </c>
      <c r="K11" s="112">
        <f t="shared" si="0"/>
        <v>1310</v>
      </c>
      <c r="L11" s="112">
        <f>J11+K11</f>
        <v>1314</v>
      </c>
    </row>
    <row r="12" spans="1:12" x14ac:dyDescent="0.25">
      <c r="A12" s="100" t="s">
        <v>19</v>
      </c>
      <c r="B12" s="97">
        <v>145</v>
      </c>
      <c r="C12" s="97">
        <v>628</v>
      </c>
      <c r="D12" s="112">
        <f>B12+C12</f>
        <v>773</v>
      </c>
      <c r="E12" s="112"/>
      <c r="F12" s="97">
        <v>257</v>
      </c>
      <c r="G12" s="97">
        <v>960</v>
      </c>
      <c r="H12" s="112">
        <f>F12+G12</f>
        <v>1217</v>
      </c>
      <c r="I12" s="97"/>
      <c r="J12" s="112">
        <f t="shared" si="0"/>
        <v>402</v>
      </c>
      <c r="K12" s="112">
        <f t="shared" si="0"/>
        <v>1588</v>
      </c>
      <c r="L12" s="112">
        <f>J12+K12</f>
        <v>1990</v>
      </c>
    </row>
    <row r="13" spans="1:12" x14ac:dyDescent="0.25">
      <c r="A13" s="100" t="s">
        <v>20</v>
      </c>
      <c r="B13" s="113">
        <v>22</v>
      </c>
      <c r="C13" s="113">
        <v>4</v>
      </c>
      <c r="D13" s="114">
        <f>B13+C13</f>
        <v>26</v>
      </c>
      <c r="E13" s="110"/>
      <c r="F13" s="113">
        <v>32</v>
      </c>
      <c r="G13" s="113">
        <v>2</v>
      </c>
      <c r="H13" s="114">
        <f>F13+G13</f>
        <v>34</v>
      </c>
      <c r="I13" s="97"/>
      <c r="J13" s="114">
        <f t="shared" si="0"/>
        <v>54</v>
      </c>
      <c r="K13" s="114">
        <f t="shared" si="0"/>
        <v>6</v>
      </c>
      <c r="L13" s="114">
        <f>J13+K13</f>
        <v>60</v>
      </c>
    </row>
    <row r="14" spans="1:12" x14ac:dyDescent="0.25">
      <c r="A14" s="101" t="s">
        <v>21</v>
      </c>
      <c r="B14" s="115">
        <f>SUM(B8:B13)</f>
        <v>178</v>
      </c>
      <c r="C14" s="115">
        <f>SUM(C8:C13)</f>
        <v>2204</v>
      </c>
      <c r="D14" s="115">
        <f>SUM(D8:D13)</f>
        <v>2382</v>
      </c>
      <c r="E14" s="115"/>
      <c r="F14" s="115">
        <f>SUM(F8:F13)</f>
        <v>291</v>
      </c>
      <c r="G14" s="115">
        <f>SUM(G8:G13)</f>
        <v>3206</v>
      </c>
      <c r="H14" s="115">
        <f>SUM(H8:H13)</f>
        <v>3497</v>
      </c>
      <c r="I14" s="101" t="s">
        <v>16</v>
      </c>
      <c r="J14" s="115">
        <f>SUM(J8:J13)</f>
        <v>469</v>
      </c>
      <c r="K14" s="115">
        <f>SUM(K8:K13)</f>
        <v>5410</v>
      </c>
      <c r="L14" s="115">
        <f>SUM(L8:L13)</f>
        <v>5879</v>
      </c>
    </row>
    <row r="15" spans="1:12" ht="12" customHeight="1" x14ac:dyDescent="0.2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</row>
    <row r="16" spans="1:12" ht="12" customHeight="1" x14ac:dyDescent="0.2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x14ac:dyDescent="0.25">
      <c r="A17" s="99" t="s">
        <v>22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</row>
    <row r="18" spans="1:12" x14ac:dyDescent="0.25">
      <c r="A18" s="100" t="s">
        <v>133</v>
      </c>
      <c r="B18" s="109">
        <v>0</v>
      </c>
      <c r="C18" s="109">
        <v>40</v>
      </c>
      <c r="D18" s="108">
        <f>C18+B18</f>
        <v>40</v>
      </c>
      <c r="E18" s="116"/>
      <c r="F18" s="109">
        <v>0</v>
      </c>
      <c r="G18" s="109">
        <v>99</v>
      </c>
      <c r="H18" s="108">
        <f>G18+F18</f>
        <v>99</v>
      </c>
      <c r="I18" s="116"/>
      <c r="J18" s="108">
        <f t="shared" ref="J18:K25" si="1">B18+F18</f>
        <v>0</v>
      </c>
      <c r="K18" s="108">
        <f t="shared" si="1"/>
        <v>139</v>
      </c>
      <c r="L18" s="108">
        <f>K18+J18</f>
        <v>139</v>
      </c>
    </row>
    <row r="19" spans="1:12" x14ac:dyDescent="0.25">
      <c r="A19" s="100" t="s">
        <v>138</v>
      </c>
      <c r="B19" s="109">
        <v>0</v>
      </c>
      <c r="C19" s="109">
        <v>129</v>
      </c>
      <c r="D19" s="108">
        <f t="shared" ref="D19:D24" si="2">C19+B19</f>
        <v>129</v>
      </c>
      <c r="E19" s="109"/>
      <c r="F19" s="109">
        <v>0</v>
      </c>
      <c r="G19" s="109">
        <v>171</v>
      </c>
      <c r="H19" s="108">
        <f t="shared" ref="H19:H24" si="3">G19+F19</f>
        <v>171</v>
      </c>
      <c r="I19" s="109"/>
      <c r="J19" s="108">
        <f t="shared" ref="J19:J24" si="4">B19+F19</f>
        <v>0</v>
      </c>
      <c r="K19" s="108">
        <f t="shared" ref="K19:K24" si="5">C19+G19</f>
        <v>300</v>
      </c>
      <c r="L19" s="108">
        <f t="shared" ref="L19:L24" si="6">K19+J19</f>
        <v>300</v>
      </c>
    </row>
    <row r="20" spans="1:12" x14ac:dyDescent="0.25">
      <c r="A20" s="102" t="s">
        <v>181</v>
      </c>
      <c r="B20" s="109">
        <v>0</v>
      </c>
      <c r="C20" s="109">
        <v>8</v>
      </c>
      <c r="D20" s="108">
        <f t="shared" si="2"/>
        <v>8</v>
      </c>
      <c r="E20" s="109"/>
      <c r="F20" s="109">
        <v>0</v>
      </c>
      <c r="G20" s="109">
        <v>12</v>
      </c>
      <c r="H20" s="108">
        <f t="shared" si="3"/>
        <v>12</v>
      </c>
      <c r="I20" s="109"/>
      <c r="J20" s="108">
        <f t="shared" si="4"/>
        <v>0</v>
      </c>
      <c r="K20" s="108">
        <f t="shared" si="5"/>
        <v>20</v>
      </c>
      <c r="L20" s="108">
        <f t="shared" si="6"/>
        <v>20</v>
      </c>
    </row>
    <row r="21" spans="1:12" x14ac:dyDescent="0.25">
      <c r="A21" s="100" t="s">
        <v>140</v>
      </c>
      <c r="B21" s="109">
        <v>0</v>
      </c>
      <c r="C21" s="109">
        <v>6</v>
      </c>
      <c r="D21" s="108">
        <f t="shared" si="2"/>
        <v>6</v>
      </c>
      <c r="E21" s="116"/>
      <c r="F21" s="109">
        <v>0</v>
      </c>
      <c r="G21" s="109">
        <v>19</v>
      </c>
      <c r="H21" s="108">
        <f t="shared" si="3"/>
        <v>19</v>
      </c>
      <c r="I21" s="116"/>
      <c r="J21" s="108">
        <f t="shared" si="4"/>
        <v>0</v>
      </c>
      <c r="K21" s="108">
        <f t="shared" si="5"/>
        <v>25</v>
      </c>
      <c r="L21" s="108">
        <f t="shared" si="6"/>
        <v>25</v>
      </c>
    </row>
    <row r="22" spans="1:12" x14ac:dyDescent="0.25">
      <c r="A22" s="100" t="s">
        <v>108</v>
      </c>
      <c r="B22" s="109">
        <v>40</v>
      </c>
      <c r="C22" s="109">
        <v>26</v>
      </c>
      <c r="D22" s="108">
        <f t="shared" si="2"/>
        <v>66</v>
      </c>
      <c r="E22" s="108"/>
      <c r="F22" s="109">
        <v>18</v>
      </c>
      <c r="G22" s="109">
        <v>24</v>
      </c>
      <c r="H22" s="108">
        <f t="shared" si="3"/>
        <v>42</v>
      </c>
      <c r="I22" s="109"/>
      <c r="J22" s="108">
        <f t="shared" si="4"/>
        <v>58</v>
      </c>
      <c r="K22" s="108">
        <f t="shared" si="5"/>
        <v>50</v>
      </c>
      <c r="L22" s="108">
        <f t="shared" si="6"/>
        <v>108</v>
      </c>
    </row>
    <row r="23" spans="1:12" x14ac:dyDescent="0.25">
      <c r="A23" s="100" t="s">
        <v>109</v>
      </c>
      <c r="B23" s="109">
        <v>0</v>
      </c>
      <c r="C23" s="109">
        <v>0</v>
      </c>
      <c r="D23" s="108">
        <f>C23+B23</f>
        <v>0</v>
      </c>
      <c r="E23" s="108"/>
      <c r="F23" s="109">
        <v>16</v>
      </c>
      <c r="G23" s="109">
        <v>1</v>
      </c>
      <c r="H23" s="108">
        <f>G23+F23</f>
        <v>17</v>
      </c>
      <c r="I23" s="109"/>
      <c r="J23" s="108">
        <f>B23+F23</f>
        <v>16</v>
      </c>
      <c r="K23" s="108">
        <f>C23+G23</f>
        <v>1</v>
      </c>
      <c r="L23" s="108">
        <f>K23+J23</f>
        <v>17</v>
      </c>
    </row>
    <row r="24" spans="1:12" x14ac:dyDescent="0.25">
      <c r="A24" s="100" t="s">
        <v>211</v>
      </c>
      <c r="B24" s="109">
        <v>1</v>
      </c>
      <c r="C24" s="109">
        <v>11</v>
      </c>
      <c r="D24" s="108">
        <f t="shared" si="2"/>
        <v>12</v>
      </c>
      <c r="E24" s="108"/>
      <c r="F24" s="109">
        <v>4</v>
      </c>
      <c r="G24" s="109">
        <v>4</v>
      </c>
      <c r="H24" s="108">
        <f t="shared" si="3"/>
        <v>8</v>
      </c>
      <c r="I24" s="109"/>
      <c r="J24" s="108">
        <f t="shared" si="4"/>
        <v>5</v>
      </c>
      <c r="K24" s="108">
        <f t="shared" si="5"/>
        <v>15</v>
      </c>
      <c r="L24" s="108">
        <f t="shared" si="6"/>
        <v>20</v>
      </c>
    </row>
    <row r="25" spans="1:12" x14ac:dyDescent="0.25">
      <c r="A25" s="100" t="s">
        <v>210</v>
      </c>
      <c r="B25" s="117">
        <v>0</v>
      </c>
      <c r="C25" s="117">
        <v>21</v>
      </c>
      <c r="D25" s="118">
        <f>C25+B25</f>
        <v>21</v>
      </c>
      <c r="E25" s="119"/>
      <c r="F25" s="117">
        <v>0</v>
      </c>
      <c r="G25" s="117">
        <v>93</v>
      </c>
      <c r="H25" s="118">
        <f>G25+F25</f>
        <v>93</v>
      </c>
      <c r="I25" s="120"/>
      <c r="J25" s="118">
        <f t="shared" si="1"/>
        <v>0</v>
      </c>
      <c r="K25" s="118">
        <f t="shared" si="1"/>
        <v>114</v>
      </c>
      <c r="L25" s="118">
        <f>K25+J25</f>
        <v>114</v>
      </c>
    </row>
    <row r="26" spans="1:12" x14ac:dyDescent="0.25">
      <c r="A26" s="101" t="s">
        <v>23</v>
      </c>
      <c r="B26" s="115">
        <f>SUM(B18:B25)</f>
        <v>41</v>
      </c>
      <c r="C26" s="115">
        <f>SUM(C18:C25)</f>
        <v>241</v>
      </c>
      <c r="D26" s="115">
        <f>C26+B26</f>
        <v>282</v>
      </c>
      <c r="E26" s="115"/>
      <c r="F26" s="115">
        <f>SUM(F18:F25)</f>
        <v>38</v>
      </c>
      <c r="G26" s="115">
        <f>SUM(G18:G25)</f>
        <v>423</v>
      </c>
      <c r="H26" s="115">
        <f>G26+F26</f>
        <v>461</v>
      </c>
      <c r="I26" s="101" t="s">
        <v>16</v>
      </c>
      <c r="J26" s="115">
        <f>SUM(J18:J25)</f>
        <v>79</v>
      </c>
      <c r="K26" s="115">
        <f>SUM(K18:K25)</f>
        <v>664</v>
      </c>
      <c r="L26" s="115">
        <f>K26+J26</f>
        <v>743</v>
      </c>
    </row>
    <row r="27" spans="1:12" ht="12.75" customHeight="1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x14ac:dyDescent="0.25">
      <c r="A28" s="101" t="s">
        <v>24</v>
      </c>
      <c r="B28" s="121">
        <f>B14+B26</f>
        <v>219</v>
      </c>
      <c r="C28" s="121">
        <f>C14+C26</f>
        <v>2445</v>
      </c>
      <c r="D28" s="121">
        <f>D14+D26</f>
        <v>2664</v>
      </c>
      <c r="E28" s="121"/>
      <c r="F28" s="121">
        <f>F14+F26</f>
        <v>329</v>
      </c>
      <c r="G28" s="121">
        <f>G14+G26</f>
        <v>3629</v>
      </c>
      <c r="H28" s="121">
        <f>H14+H26</f>
        <v>3958</v>
      </c>
      <c r="I28" s="101" t="s">
        <v>16</v>
      </c>
      <c r="J28" s="121">
        <f>J14+J26</f>
        <v>548</v>
      </c>
      <c r="K28" s="121">
        <f>K14+K26</f>
        <v>6074</v>
      </c>
      <c r="L28" s="121">
        <f>L14+L26</f>
        <v>6622</v>
      </c>
    </row>
    <row r="29" spans="1:12" ht="15" customHeight="1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</row>
  </sheetData>
  <customSheetViews>
    <customSheetView guid="{0782D04A-F9DD-462B-84E5-7F9CBB74479B}" showGridLines="0">
      <selection activeCell="C12" sqref="C12"/>
      <pageMargins left="0.25" right="0.25" top="0.84" bottom="0.67" header="0.32" footer="0.3"/>
      <printOptions verticalCentered="1"/>
      <pageSetup orientation="landscape" horizontalDpi="4294967292" verticalDpi="1200" r:id="rId1"/>
      <headerFooter alignWithMargins="0">
        <oddHeader xml:space="preserve">&amp;C&amp;"Times New Roman,Bold"PART I
&amp;UENROLLMENT REPORT OF THE REGISTRAR - FALL 2014&amp;"Helv,Bold"
</oddHeader>
      </headerFooter>
    </customSheetView>
  </customSheetViews>
  <phoneticPr fontId="0" type="noConversion"/>
  <printOptions verticalCentered="1" gridLinesSet="0"/>
  <pageMargins left="0.25" right="0.25" top="0.84" bottom="0.67" header="0.32" footer="0.3"/>
  <pageSetup orientation="landscape" horizontalDpi="4294967292" verticalDpi="1200" r:id="rId2"/>
  <headerFooter alignWithMargins="0">
    <oddHeader>&amp;C&amp;"Times New Roman,Bold"PART I
&amp;UENROLLMENT REPORT OF THE REGISTRAR - SPRING 2017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E93"/>
  <sheetViews>
    <sheetView showGridLines="0" view="pageLayout" zoomScaleNormal="100" workbookViewId="0">
      <selection activeCell="B3" sqref="B3"/>
    </sheetView>
  </sheetViews>
  <sheetFormatPr defaultColWidth="9.6640625" defaultRowHeight="15.75" x14ac:dyDescent="0.25"/>
  <cols>
    <col min="1" max="1" width="6.77734375" style="2" customWidth="1"/>
    <col min="2" max="2" width="31.6640625" style="2" customWidth="1"/>
    <col min="3" max="3" width="11.44140625" style="2" customWidth="1"/>
    <col min="4" max="4" width="24.21875" style="2" customWidth="1"/>
    <col min="5" max="5" width="11.6640625" style="2" customWidth="1"/>
    <col min="6" max="6" width="10" style="2" bestFit="1" customWidth="1"/>
    <col min="7" max="16384" width="9.6640625" style="2"/>
  </cols>
  <sheetData>
    <row r="1" spans="1:4" s="73" customFormat="1" ht="14.25" customHeight="1" x14ac:dyDescent="0.25">
      <c r="A1" s="28"/>
      <c r="B1" s="32" t="s">
        <v>248</v>
      </c>
      <c r="C1" s="33" t="s">
        <v>7</v>
      </c>
      <c r="D1" s="33" t="s">
        <v>141</v>
      </c>
    </row>
    <row r="2" spans="1:4" s="73" customFormat="1" ht="14.25" customHeight="1" x14ac:dyDescent="0.25">
      <c r="A2" s="28"/>
      <c r="B2" s="68" t="s">
        <v>129</v>
      </c>
    </row>
    <row r="3" spans="1:4" s="73" customFormat="1" ht="14.25" customHeight="1" x14ac:dyDescent="0.25">
      <c r="A3" s="28"/>
      <c r="B3" s="23" t="s">
        <v>27</v>
      </c>
      <c r="C3" s="24">
        <v>1734</v>
      </c>
      <c r="D3" s="25">
        <f>SUM(C3/ENROLLMENT!$L$28)*100</f>
        <v>26.185442464512231</v>
      </c>
    </row>
    <row r="4" spans="1:4" s="73" customFormat="1" ht="14.25" customHeight="1" x14ac:dyDescent="0.25">
      <c r="A4" s="28"/>
      <c r="B4" s="23" t="s">
        <v>129</v>
      </c>
      <c r="C4" s="24">
        <v>553</v>
      </c>
      <c r="D4" s="25">
        <f>SUM(C4/ENROLLMENT!$L$28)*100</f>
        <v>8.3509513742071881</v>
      </c>
    </row>
    <row r="5" spans="1:4" s="73" customFormat="1" ht="14.25" customHeight="1" x14ac:dyDescent="0.25">
      <c r="A5" s="28"/>
      <c r="B5" s="23" t="s">
        <v>30</v>
      </c>
      <c r="C5" s="24">
        <v>289</v>
      </c>
      <c r="D5" s="25">
        <f>SUM(C5/ENROLLMENT!$L$28)*100</f>
        <v>4.3642404107520383</v>
      </c>
    </row>
    <row r="6" spans="1:4" s="73" customFormat="1" ht="14.25" customHeight="1" x14ac:dyDescent="0.25">
      <c r="A6" s="28"/>
      <c r="B6" s="23" t="s">
        <v>28</v>
      </c>
      <c r="C6" s="24">
        <v>278</v>
      </c>
      <c r="D6" s="25">
        <f>SUM(C6/ENROLLMENT!$L$28)*100</f>
        <v>4.1981274539414075</v>
      </c>
    </row>
    <row r="7" spans="1:4" s="73" customFormat="1" ht="14.25" customHeight="1" x14ac:dyDescent="0.25">
      <c r="A7" s="28"/>
      <c r="B7" s="23" t="s">
        <v>31</v>
      </c>
      <c r="C7" s="24">
        <v>243</v>
      </c>
      <c r="D7" s="25">
        <f>SUM(C7/ENROLLMENT!$L$28)*100</f>
        <v>3.6695862277257629</v>
      </c>
    </row>
    <row r="8" spans="1:4" s="73" customFormat="1" ht="14.25" customHeight="1" x14ac:dyDescent="0.25">
      <c r="A8" s="28"/>
      <c r="B8" s="23" t="s">
        <v>29</v>
      </c>
      <c r="C8" s="24">
        <v>202</v>
      </c>
      <c r="D8" s="25">
        <f>SUM(C8/ENROLLMENT!$L$28)*100</f>
        <v>3.0504379341588646</v>
      </c>
    </row>
    <row r="9" spans="1:4" s="73" customFormat="1" ht="14.25" customHeight="1" x14ac:dyDescent="0.25">
      <c r="A9" s="28"/>
      <c r="B9" s="23" t="s">
        <v>194</v>
      </c>
      <c r="C9" s="24">
        <v>113</v>
      </c>
      <c r="D9" s="25">
        <f>SUM(C9/ENROLLMENT!$L$28)*100</f>
        <v>1.706433101781939</v>
      </c>
    </row>
    <row r="10" spans="1:4" s="73" customFormat="1" ht="14.25" customHeight="1" x14ac:dyDescent="0.25">
      <c r="A10" s="28"/>
      <c r="B10" s="23" t="s">
        <v>32</v>
      </c>
      <c r="C10" s="24">
        <v>107</v>
      </c>
      <c r="D10" s="25">
        <f>SUM(C10/ENROLLMENT!$L$28)*100</f>
        <v>1.6158260344306854</v>
      </c>
    </row>
    <row r="11" spans="1:4" s="73" customFormat="1" ht="14.25" customHeight="1" x14ac:dyDescent="0.25">
      <c r="A11" s="28"/>
      <c r="B11" s="23" t="s">
        <v>110</v>
      </c>
      <c r="C11" s="24">
        <v>93</v>
      </c>
      <c r="D11" s="25">
        <f>SUM(C11/ENROLLMENT!$L$28)*100</f>
        <v>1.4044095439444277</v>
      </c>
    </row>
    <row r="12" spans="1:4" s="73" customFormat="1" ht="14.25" customHeight="1" x14ac:dyDescent="0.25">
      <c r="A12" s="28"/>
      <c r="B12" s="23" t="s">
        <v>33</v>
      </c>
      <c r="C12" s="24">
        <v>47</v>
      </c>
      <c r="D12" s="25">
        <f>SUM(C12/ENROLLMENT!$L$28)*100</f>
        <v>0.70975536091815161</v>
      </c>
    </row>
    <row r="13" spans="1:4" s="73" customFormat="1" ht="14.25" customHeight="1" x14ac:dyDescent="0.25">
      <c r="A13" s="28"/>
      <c r="B13" s="23" t="s">
        <v>142</v>
      </c>
      <c r="C13" s="24">
        <v>27</v>
      </c>
      <c r="D13" s="25">
        <f>SUM(C13/ENROLLMENT!$L$28)*100</f>
        <v>0.40773180308064028</v>
      </c>
    </row>
    <row r="14" spans="1:4" s="73" customFormat="1" ht="14.25" customHeight="1" x14ac:dyDescent="0.25">
      <c r="A14" s="28"/>
      <c r="B14" s="23" t="s">
        <v>188</v>
      </c>
      <c r="C14" s="24">
        <v>26</v>
      </c>
      <c r="D14" s="25">
        <f>SUM(C14/ENROLLMENT!$L$28)*100</f>
        <v>0.39263062518876468</v>
      </c>
    </row>
    <row r="15" spans="1:4" s="73" customFormat="1" ht="14.25" customHeight="1" x14ac:dyDescent="0.25">
      <c r="A15" s="28"/>
      <c r="B15" s="23" t="s">
        <v>189</v>
      </c>
      <c r="C15" s="24">
        <v>24</v>
      </c>
      <c r="D15" s="25">
        <f>SUM(C15/ENROLLMENT!$L$28)*100</f>
        <v>0.3624282694050136</v>
      </c>
    </row>
    <row r="16" spans="1:4" s="73" customFormat="1" ht="14.25" customHeight="1" x14ac:dyDescent="0.25">
      <c r="A16" s="28"/>
      <c r="B16" s="23" t="s">
        <v>184</v>
      </c>
      <c r="C16" s="24">
        <v>21</v>
      </c>
      <c r="D16" s="25">
        <f>SUM(C16/ENROLLMENT!$L$28)*100</f>
        <v>0.31712473572938688</v>
      </c>
    </row>
    <row r="17" spans="1:4" s="73" customFormat="1" ht="14.25" customHeight="1" x14ac:dyDescent="0.25">
      <c r="A17" s="28"/>
      <c r="B17" s="23" t="s">
        <v>144</v>
      </c>
      <c r="C17" s="24">
        <v>15</v>
      </c>
      <c r="D17" s="25">
        <f>SUM(C17/ENROLLMENT!$L$28)*100</f>
        <v>0.22651766837813347</v>
      </c>
    </row>
    <row r="18" spans="1:4" s="73" customFormat="1" ht="14.25" customHeight="1" x14ac:dyDescent="0.25">
      <c r="A18" s="28"/>
      <c r="B18" s="23" t="s">
        <v>196</v>
      </c>
      <c r="C18" s="24">
        <v>10</v>
      </c>
      <c r="D18" s="25">
        <f>SUM(C18/ENROLLMENT!$L$28)*100</f>
        <v>0.15101177891875567</v>
      </c>
    </row>
    <row r="19" spans="1:4" s="73" customFormat="1" ht="14.25" customHeight="1" x14ac:dyDescent="0.25">
      <c r="A19" s="28"/>
      <c r="B19" s="23" t="s">
        <v>143</v>
      </c>
      <c r="C19" s="24">
        <v>6</v>
      </c>
      <c r="D19" s="25">
        <f>SUM(C19/ENROLLMENT!$L$28)*100</f>
        <v>9.0607067351253401E-2</v>
      </c>
    </row>
    <row r="20" spans="1:4" s="73" customFormat="1" ht="14.25" customHeight="1" x14ac:dyDescent="0.25">
      <c r="A20" s="28"/>
      <c r="B20" s="23" t="s">
        <v>186</v>
      </c>
      <c r="C20" s="24">
        <v>6</v>
      </c>
      <c r="D20" s="25">
        <f>SUM(C20/ENROLLMENT!$L$28)*100</f>
        <v>9.0607067351253401E-2</v>
      </c>
    </row>
    <row r="21" spans="1:4" s="73" customFormat="1" ht="14.25" customHeight="1" x14ac:dyDescent="0.25">
      <c r="A21" s="28"/>
      <c r="B21" s="23" t="s">
        <v>187</v>
      </c>
      <c r="C21" s="24">
        <v>6</v>
      </c>
      <c r="D21" s="25">
        <f>SUM(C21/ENROLLMENT!$L$28)*100</f>
        <v>9.0607067351253401E-2</v>
      </c>
    </row>
    <row r="22" spans="1:4" s="73" customFormat="1" ht="14.25" customHeight="1" x14ac:dyDescent="0.25">
      <c r="A22" s="28"/>
      <c r="B22" s="23" t="s">
        <v>193</v>
      </c>
      <c r="C22" s="24">
        <v>6</v>
      </c>
      <c r="D22" s="25">
        <f>SUM(C22/ENROLLMENT!$L$28)*100</f>
        <v>9.0607067351253401E-2</v>
      </c>
    </row>
    <row r="23" spans="1:4" s="73" customFormat="1" ht="14.25" customHeight="1" x14ac:dyDescent="0.25">
      <c r="A23" s="28"/>
      <c r="B23" s="23" t="s">
        <v>195</v>
      </c>
      <c r="C23" s="24">
        <v>5</v>
      </c>
      <c r="D23" s="25">
        <f>SUM(C23/ENROLLMENT!$L$28)*100</f>
        <v>7.5505889459377834E-2</v>
      </c>
    </row>
    <row r="24" spans="1:4" s="73" customFormat="1" ht="14.25" customHeight="1" x14ac:dyDescent="0.25">
      <c r="A24" s="28"/>
      <c r="B24" s="23" t="s">
        <v>146</v>
      </c>
      <c r="C24" s="24">
        <v>5</v>
      </c>
      <c r="D24" s="25">
        <f>SUM(C24/ENROLLMENT!$L$28)*100</f>
        <v>7.5505889459377834E-2</v>
      </c>
    </row>
    <row r="25" spans="1:4" s="73" customFormat="1" ht="14.25" customHeight="1" x14ac:dyDescent="0.25">
      <c r="A25" s="28"/>
      <c r="B25" s="23" t="s">
        <v>213</v>
      </c>
      <c r="C25" s="24">
        <v>5</v>
      </c>
      <c r="D25" s="25">
        <f>SUM(C25/ENROLLMENT!$L$28)*100</f>
        <v>7.5505889459377834E-2</v>
      </c>
    </row>
    <row r="26" spans="1:4" s="73" customFormat="1" ht="14.25" customHeight="1" x14ac:dyDescent="0.25">
      <c r="A26" s="28"/>
      <c r="B26" s="23" t="s">
        <v>313</v>
      </c>
      <c r="C26" s="80">
        <v>4</v>
      </c>
      <c r="D26" s="25">
        <f>SUM(C26/ENROLLMENT!$L$28)*100</f>
        <v>6.0404711567502267E-2</v>
      </c>
    </row>
    <row r="27" spans="1:4" s="73" customFormat="1" ht="14.25" customHeight="1" x14ac:dyDescent="0.25">
      <c r="A27" s="28"/>
      <c r="B27" s="23" t="s">
        <v>192</v>
      </c>
      <c r="C27" s="24">
        <v>4</v>
      </c>
      <c r="D27" s="25">
        <f>SUM(C27/ENROLLMENT!$L$28)*100</f>
        <v>6.0404711567502267E-2</v>
      </c>
    </row>
    <row r="28" spans="1:4" s="73" customFormat="1" ht="14.25" customHeight="1" x14ac:dyDescent="0.25">
      <c r="A28" s="28"/>
      <c r="B28" s="23" t="s">
        <v>202</v>
      </c>
      <c r="C28" s="24">
        <v>3</v>
      </c>
      <c r="D28" s="25">
        <f>SUM(C28/ENROLLMENT!$L$28)*100</f>
        <v>4.53035336756267E-2</v>
      </c>
    </row>
    <row r="29" spans="1:4" s="73" customFormat="1" ht="14.25" customHeight="1" x14ac:dyDescent="0.25">
      <c r="A29" s="28"/>
      <c r="B29" s="23" t="s">
        <v>257</v>
      </c>
      <c r="C29" s="24">
        <v>2</v>
      </c>
      <c r="D29" s="25">
        <f>SUM(C29/ENROLLMENT!$L$28)*100</f>
        <v>3.0202355783751134E-2</v>
      </c>
    </row>
    <row r="30" spans="1:4" s="73" customFormat="1" ht="14.25" customHeight="1" x14ac:dyDescent="0.25">
      <c r="A30" s="28"/>
      <c r="B30" s="23" t="s">
        <v>212</v>
      </c>
      <c r="C30" s="24">
        <v>2</v>
      </c>
      <c r="D30" s="25">
        <f>SUM(C30/ENROLLMENT!$L$28)*100</f>
        <v>3.0202355783751134E-2</v>
      </c>
    </row>
    <row r="31" spans="1:4" s="73" customFormat="1" ht="14.25" customHeight="1" x14ac:dyDescent="0.25">
      <c r="A31" s="28"/>
      <c r="B31" s="23" t="s">
        <v>204</v>
      </c>
      <c r="C31" s="24">
        <v>1</v>
      </c>
      <c r="D31" s="25">
        <f>SUM(C31/ENROLLMENT!$L$28)*100</f>
        <v>1.5101177891875567E-2</v>
      </c>
    </row>
    <row r="32" spans="1:4" s="73" customFormat="1" ht="14.25" customHeight="1" x14ac:dyDescent="0.25">
      <c r="A32" s="28"/>
      <c r="B32" s="23" t="s">
        <v>215</v>
      </c>
      <c r="C32" s="24">
        <v>1</v>
      </c>
      <c r="D32" s="25">
        <f>SUM(C32/ENROLLMENT!$L$28)*100</f>
        <v>1.5101177891875567E-2</v>
      </c>
    </row>
    <row r="33" spans="1:4" s="73" customFormat="1" ht="14.25" customHeight="1" x14ac:dyDescent="0.25">
      <c r="A33" s="28"/>
      <c r="B33" s="23" t="s">
        <v>214</v>
      </c>
      <c r="C33" s="24">
        <v>1</v>
      </c>
      <c r="D33" s="25">
        <f>SUM(C33/ENROLLMENT!$L$28)*100</f>
        <v>1.5101177891875567E-2</v>
      </c>
    </row>
    <row r="34" spans="1:4" s="73" customFormat="1" ht="14.25" customHeight="1" x14ac:dyDescent="0.25">
      <c r="A34" s="28"/>
      <c r="B34" s="23" t="s">
        <v>191</v>
      </c>
      <c r="C34" s="26">
        <v>1</v>
      </c>
      <c r="D34" s="27">
        <f>SUM(C34/ENROLLMENT!$L$28)*100</f>
        <v>1.5101177891875567E-2</v>
      </c>
    </row>
    <row r="35" spans="1:4" s="73" customFormat="1" ht="14.25" customHeight="1" x14ac:dyDescent="0.25">
      <c r="A35" s="28"/>
      <c r="B35" s="23"/>
      <c r="C35" s="69">
        <f>SUM(C3:C34)</f>
        <v>3840</v>
      </c>
      <c r="D35" s="70">
        <f>SUM(C35/ENROLLMENT!$L$28)*100</f>
        <v>57.988523104802169</v>
      </c>
    </row>
    <row r="36" spans="1:4" s="73" customFormat="1" ht="14.25" customHeight="1" x14ac:dyDescent="0.25">
      <c r="A36" s="28"/>
    </row>
    <row r="37" spans="1:4" s="73" customFormat="1" ht="14.25" customHeight="1" x14ac:dyDescent="0.25">
      <c r="A37" s="28"/>
      <c r="B37" s="23" t="s">
        <v>251</v>
      </c>
      <c r="C37" s="24">
        <v>217</v>
      </c>
      <c r="D37" s="25">
        <f>SUM(C37/ENROLLMENT!$L$28)*100</f>
        <v>3.2769556025369981</v>
      </c>
    </row>
    <row r="38" spans="1:4" s="73" customFormat="1" ht="14.25" customHeight="1" x14ac:dyDescent="0.25">
      <c r="A38" s="28"/>
      <c r="B38" s="23" t="s">
        <v>34</v>
      </c>
      <c r="C38" s="24">
        <v>170</v>
      </c>
      <c r="D38" s="25">
        <f>SUM(C38/ENROLLMENT!$L$28)*100</f>
        <v>2.567200241618846</v>
      </c>
    </row>
    <row r="39" spans="1:4" s="73" customFormat="1" ht="14.25" customHeight="1" x14ac:dyDescent="0.25">
      <c r="A39" s="28"/>
      <c r="B39" s="23" t="s">
        <v>252</v>
      </c>
      <c r="C39" s="24">
        <v>61</v>
      </c>
      <c r="D39" s="25">
        <f>SUM(C39/ENROLLMENT!$L$28)*100</f>
        <v>0.9211718514044096</v>
      </c>
    </row>
    <row r="40" spans="1:4" s="73" customFormat="1" ht="14.25" customHeight="1" x14ac:dyDescent="0.25">
      <c r="A40" s="28"/>
      <c r="B40" s="23" t="s">
        <v>253</v>
      </c>
      <c r="C40" s="24">
        <v>3</v>
      </c>
      <c r="D40" s="25">
        <f>SUM(C40/ENROLLMENT!$L$28)*100</f>
        <v>4.53035336756267E-2</v>
      </c>
    </row>
    <row r="41" spans="1:4" s="73" customFormat="1" ht="14.25" customHeight="1" x14ac:dyDescent="0.25">
      <c r="A41" s="28"/>
      <c r="B41" s="23" t="s">
        <v>145</v>
      </c>
      <c r="C41" s="24">
        <v>24</v>
      </c>
      <c r="D41" s="25">
        <f>SUM(C41/ENROLLMENT!$L$28)*100</f>
        <v>0.3624282694050136</v>
      </c>
    </row>
    <row r="42" spans="1:4" s="73" customFormat="1" ht="14.25" customHeight="1" x14ac:dyDescent="0.25">
      <c r="A42" s="28"/>
      <c r="B42" s="23" t="s">
        <v>197</v>
      </c>
      <c r="C42" s="24">
        <v>21</v>
      </c>
      <c r="D42" s="25">
        <f>SUM(C42/ENROLLMENT!$L$28)*100</f>
        <v>0.31712473572938688</v>
      </c>
    </row>
    <row r="43" spans="1:4" s="73" customFormat="1" ht="14.25" customHeight="1" x14ac:dyDescent="0.25">
      <c r="A43" s="28"/>
      <c r="B43" s="23" t="s">
        <v>147</v>
      </c>
      <c r="C43" s="24">
        <v>13</v>
      </c>
      <c r="D43" s="25">
        <f>SUM(C43/ENROLLMENT!$L$28)*100</f>
        <v>0.19631531259438234</v>
      </c>
    </row>
    <row r="44" spans="1:4" s="73" customFormat="1" ht="14.25" customHeight="1" x14ac:dyDescent="0.25">
      <c r="A44" s="28"/>
      <c r="B44" s="23" t="s">
        <v>198</v>
      </c>
      <c r="C44" s="24">
        <v>11</v>
      </c>
      <c r="D44" s="25">
        <f>SUM(C44/ENROLLMENT!$L$28)*100</f>
        <v>0.16611295681063123</v>
      </c>
    </row>
    <row r="45" spans="1:4" s="73" customFormat="1" ht="14.25" customHeight="1" x14ac:dyDescent="0.25">
      <c r="A45" s="28"/>
      <c r="B45" s="23" t="s">
        <v>190</v>
      </c>
      <c r="C45" s="24">
        <v>6</v>
      </c>
      <c r="D45" s="25">
        <f>SUM(C45/ENROLLMENT!$L$28)*100</f>
        <v>9.0607067351253401E-2</v>
      </c>
    </row>
    <row r="46" spans="1:4" s="73" customFormat="1" ht="14.25" customHeight="1" x14ac:dyDescent="0.25">
      <c r="A46" s="28"/>
      <c r="B46" s="23" t="s">
        <v>203</v>
      </c>
      <c r="C46" s="24">
        <v>3</v>
      </c>
      <c r="D46" s="25">
        <f>SUM(C46/ENROLLMENT!$L$28)*100</f>
        <v>4.53035336756267E-2</v>
      </c>
    </row>
    <row r="47" spans="1:4" s="73" customFormat="1" ht="14.25" customHeight="1" x14ac:dyDescent="0.25">
      <c r="A47" s="28"/>
      <c r="B47" s="23" t="s">
        <v>216</v>
      </c>
      <c r="C47" s="24">
        <v>2</v>
      </c>
      <c r="D47" s="25">
        <f>SUM(C47/ENROLLMENT!$L$28)*100</f>
        <v>3.0202355783751134E-2</v>
      </c>
    </row>
    <row r="48" spans="1:4" s="73" customFormat="1" ht="14.25" customHeight="1" x14ac:dyDescent="0.25">
      <c r="B48" s="28" t="s">
        <v>258</v>
      </c>
      <c r="C48" s="24">
        <v>1</v>
      </c>
      <c r="D48" s="25">
        <f>SUM(C48/ENROLLMENT!$L$28)*100</f>
        <v>1.5101177891875567E-2</v>
      </c>
    </row>
    <row r="49" spans="1:5" s="73" customFormat="1" ht="14.25" customHeight="1" x14ac:dyDescent="0.25">
      <c r="B49" s="28" t="s">
        <v>254</v>
      </c>
      <c r="C49" s="24">
        <v>1702</v>
      </c>
      <c r="D49" s="25">
        <f>SUM(C49/ENROLLMENT!$L$28)*100</f>
        <v>25.702204771972216</v>
      </c>
    </row>
    <row r="50" spans="1:5" s="73" customFormat="1" ht="14.25" customHeight="1" x14ac:dyDescent="0.25">
      <c r="B50" s="28" t="s">
        <v>255</v>
      </c>
      <c r="C50" s="24">
        <v>212</v>
      </c>
      <c r="D50" s="25">
        <f>SUM(C50/ENROLLMENT!$L$28)*100</f>
        <v>3.2014497130776198</v>
      </c>
    </row>
    <row r="51" spans="1:5" s="73" customFormat="1" ht="14.25" customHeight="1" x14ac:dyDescent="0.25">
      <c r="B51" s="28" t="s">
        <v>35</v>
      </c>
      <c r="C51" s="24">
        <v>122</v>
      </c>
      <c r="D51" s="25">
        <f>SUM(C51/ENROLLMENT!$L$28)*100</f>
        <v>1.8423437028088192</v>
      </c>
    </row>
    <row r="52" spans="1:5" s="73" customFormat="1" ht="14.25" customHeight="1" x14ac:dyDescent="0.25">
      <c r="B52" s="23" t="s">
        <v>183</v>
      </c>
      <c r="C52" s="24">
        <v>118</v>
      </c>
      <c r="D52" s="25">
        <f>SUM(C52/ENROLLMENT!$L$28)*100</f>
        <v>1.7819389912413168</v>
      </c>
    </row>
    <row r="53" spans="1:5" s="73" customFormat="1" ht="14.25" customHeight="1" x14ac:dyDescent="0.25">
      <c r="B53" s="23" t="s">
        <v>185</v>
      </c>
      <c r="C53" s="24">
        <v>56</v>
      </c>
      <c r="D53" s="25">
        <f>SUM(C53/ENROLLMENT!$L$28)*100</f>
        <v>0.84566596194503174</v>
      </c>
    </row>
    <row r="54" spans="1:5" s="73" customFormat="1" ht="14.25" customHeight="1" x14ac:dyDescent="0.25">
      <c r="B54" s="23" t="s">
        <v>256</v>
      </c>
      <c r="C54" s="26">
        <v>40</v>
      </c>
      <c r="D54" s="27">
        <f>SUM(C54/ENROLLMENT!$L$28)*100</f>
        <v>0.60404711567502267</v>
      </c>
    </row>
    <row r="55" spans="1:5" s="73" customFormat="1" ht="14.25" customHeight="1" x14ac:dyDescent="0.25">
      <c r="A55" s="28"/>
      <c r="B55" s="23"/>
      <c r="C55" s="71">
        <f>SUM(C37:C54)</f>
        <v>2782</v>
      </c>
      <c r="D55" s="70">
        <f>SUM(C55/(C35+C55))*100</f>
        <v>42.011476895197823</v>
      </c>
    </row>
    <row r="56" spans="1:5" s="73" customFormat="1" ht="14.25" customHeight="1" x14ac:dyDescent="0.25">
      <c r="A56" s="28"/>
      <c r="B56" s="28"/>
    </row>
    <row r="57" spans="1:5" s="73" customFormat="1" ht="16.7" customHeight="1" x14ac:dyDescent="0.25">
      <c r="A57" s="28"/>
      <c r="B57" s="28"/>
      <c r="C57" s="29"/>
      <c r="D57" s="25"/>
    </row>
    <row r="58" spans="1:5" s="73" customFormat="1" ht="16.7" customHeight="1" x14ac:dyDescent="0.25">
      <c r="A58" s="28"/>
      <c r="B58" s="28"/>
      <c r="C58" s="29"/>
      <c r="D58" s="25"/>
    </row>
    <row r="59" spans="1:5" ht="5.0999999999999996" customHeight="1" x14ac:dyDescent="0.3">
      <c r="A59" s="15"/>
      <c r="E59" s="17"/>
    </row>
    <row r="60" spans="1:5" ht="5.0999999999999996" customHeight="1" x14ac:dyDescent="0.3">
      <c r="A60" s="15"/>
      <c r="B60" s="5"/>
      <c r="E60" s="17"/>
    </row>
    <row r="61" spans="1:5" ht="16.7" customHeight="1" x14ac:dyDescent="0.25">
      <c r="A61" s="17"/>
      <c r="B61" s="5"/>
    </row>
    <row r="62" spans="1:5" ht="16.7" customHeight="1" x14ac:dyDescent="0.25">
      <c r="A62" s="18"/>
      <c r="B62" s="5"/>
    </row>
    <row r="63" spans="1:5" ht="16.7" customHeight="1" x14ac:dyDescent="0.25">
      <c r="A63" s="18"/>
      <c r="B63" s="5"/>
    </row>
    <row r="64" spans="1:5" ht="16.7" customHeight="1" x14ac:dyDescent="0.25">
      <c r="A64" s="18"/>
      <c r="B64" s="5"/>
    </row>
    <row r="65" spans="1:2" ht="16.7" customHeight="1" x14ac:dyDescent="0.25">
      <c r="A65" s="18"/>
      <c r="B65" s="5"/>
    </row>
    <row r="66" spans="1:2" ht="16.7" customHeight="1" x14ac:dyDescent="0.25">
      <c r="A66" s="18"/>
      <c r="B66" s="5"/>
    </row>
    <row r="67" spans="1:2" ht="16.7" customHeight="1" x14ac:dyDescent="0.25">
      <c r="A67" s="18"/>
      <c r="B67" s="5"/>
    </row>
    <row r="68" spans="1:2" ht="16.7" customHeight="1" x14ac:dyDescent="0.25">
      <c r="A68" s="18"/>
      <c r="B68" s="5"/>
    </row>
    <row r="69" spans="1:2" ht="16.7" customHeight="1" x14ac:dyDescent="0.25">
      <c r="A69" s="18"/>
      <c r="B69" s="5"/>
    </row>
    <row r="70" spans="1:2" ht="16.7" customHeight="1" x14ac:dyDescent="0.25">
      <c r="A70" s="18"/>
      <c r="B70" s="5"/>
    </row>
    <row r="71" spans="1:2" ht="16.7" customHeight="1" x14ac:dyDescent="0.25">
      <c r="A71" s="18"/>
      <c r="B71" s="5"/>
    </row>
    <row r="72" spans="1:2" ht="16.7" customHeight="1" x14ac:dyDescent="0.25">
      <c r="A72" s="18"/>
      <c r="B72" s="5"/>
    </row>
    <row r="73" spans="1:2" ht="16.7" customHeight="1" x14ac:dyDescent="0.25">
      <c r="A73" s="18"/>
      <c r="B73" s="5"/>
    </row>
    <row r="74" spans="1:2" ht="16.7" customHeight="1" x14ac:dyDescent="0.25">
      <c r="A74" s="18"/>
      <c r="B74" s="5"/>
    </row>
    <row r="75" spans="1:2" ht="16.7" customHeight="1" x14ac:dyDescent="0.25">
      <c r="A75" s="18"/>
      <c r="B75" s="5"/>
    </row>
    <row r="76" spans="1:2" ht="16.7" customHeight="1" x14ac:dyDescent="0.25">
      <c r="A76" s="18"/>
      <c r="B76" s="5"/>
    </row>
    <row r="77" spans="1:2" ht="16.7" customHeight="1" x14ac:dyDescent="0.25">
      <c r="A77" s="18"/>
      <c r="B77" s="5"/>
    </row>
    <row r="78" spans="1:2" ht="16.7" customHeight="1" x14ac:dyDescent="0.25">
      <c r="A78" s="18"/>
      <c r="B78" s="5"/>
    </row>
    <row r="79" spans="1:2" ht="16.7" customHeight="1" x14ac:dyDescent="0.25">
      <c r="A79" s="18"/>
      <c r="B79" s="5"/>
    </row>
    <row r="80" spans="1:2" ht="16.7" customHeight="1" x14ac:dyDescent="0.25">
      <c r="A80" s="18"/>
      <c r="B80" s="5"/>
    </row>
    <row r="81" spans="1:5" ht="16.7" customHeight="1" x14ac:dyDescent="0.25">
      <c r="B81" s="5"/>
    </row>
    <row r="82" spans="1:5" ht="16.7" customHeight="1" x14ac:dyDescent="0.25">
      <c r="A82" s="18"/>
      <c r="B82" s="5"/>
    </row>
    <row r="83" spans="1:5" ht="16.7" customHeight="1" x14ac:dyDescent="0.25">
      <c r="A83" s="18"/>
      <c r="B83" s="5"/>
    </row>
    <row r="84" spans="1:5" ht="16.7" customHeight="1" x14ac:dyDescent="0.25">
      <c r="A84" s="18"/>
      <c r="B84" s="5"/>
    </row>
    <row r="85" spans="1:5" ht="16.7" customHeight="1" x14ac:dyDescent="0.25">
      <c r="A85" s="18"/>
      <c r="B85" s="5"/>
    </row>
    <row r="86" spans="1:5" ht="16.7" customHeight="1" x14ac:dyDescent="0.25">
      <c r="A86" s="18"/>
      <c r="B86" s="19"/>
    </row>
    <row r="87" spans="1:5" ht="16.7" customHeight="1" x14ac:dyDescent="0.25">
      <c r="A87" s="18"/>
      <c r="B87" s="19"/>
    </row>
    <row r="88" spans="1:5" ht="16.7" customHeight="1" x14ac:dyDescent="0.25">
      <c r="A88" s="18"/>
    </row>
    <row r="89" spans="1:5" ht="16.7" customHeight="1" x14ac:dyDescent="0.25">
      <c r="A89" s="18"/>
      <c r="B89" s="17"/>
      <c r="C89" s="17"/>
      <c r="D89" s="17"/>
    </row>
    <row r="90" spans="1:5" ht="16.7" customHeight="1" x14ac:dyDescent="0.25">
      <c r="A90" s="17"/>
      <c r="B90" s="17"/>
      <c r="C90" s="17"/>
      <c r="D90" s="17"/>
    </row>
    <row r="91" spans="1:5" ht="16.7" customHeight="1" x14ac:dyDescent="0.25">
      <c r="E91" s="17"/>
    </row>
    <row r="92" spans="1:5" ht="16.7" customHeight="1" x14ac:dyDescent="0.25"/>
    <row r="93" spans="1:5" ht="16.7" customHeight="1" x14ac:dyDescent="0.25"/>
  </sheetData>
  <customSheetViews>
    <customSheetView guid="{0782D04A-F9DD-462B-84E5-7F9CBB74479B}" showPageBreaks="1" showGridLines="0" view="pageLayout" topLeftCell="A19">
      <selection activeCell="C35" sqref="C35"/>
      <pageMargins left="0.5" right="0.5" top="1.5104166670000001" bottom="0.51" header="0.7" footer="0.22"/>
      <pageSetup scale="91" orientation="portrait" horizontalDpi="1200" verticalDpi="1200" r:id="rId1"/>
      <headerFooter scaleWithDoc="0" alignWithMargins="0">
        <oddHeader>&amp;C&amp;"Times New Roman,Bold"PART II
&amp;UBREAKDOWN BY RELIGIOUS TRADITIONS, STATE, COUNTY, 
FOREIGN COUNTRIES AND MAJORS</oddHeader>
      </headerFooter>
    </customSheetView>
  </customSheetViews>
  <phoneticPr fontId="0" type="noConversion"/>
  <printOptions gridLinesSet="0"/>
  <pageMargins left="0.5" right="0.5" top="1.5104166670000001" bottom="0.51" header="0.7" footer="0.22"/>
  <pageSetup scale="86" orientation="portrait" horizontalDpi="1200" verticalDpi="1200" r:id="rId2"/>
  <headerFooter scaleWithDoc="0" alignWithMargins="0">
    <oddHeader>&amp;C&amp;"Times New Roman,Bold"PART II
&amp;UBREAKDOWN BY RELIGIOUS TRADITIONS, STATE, COUNTY, 
FOREIGN COUNTRIES AND MAJORS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view="pageLayout" zoomScaleNormal="100" workbookViewId="0"/>
  </sheetViews>
  <sheetFormatPr defaultRowHeight="15.75" x14ac:dyDescent="0.25"/>
  <cols>
    <col min="1" max="1" width="25.5546875" style="39" customWidth="1"/>
    <col min="2" max="2" width="7.6640625" style="20" customWidth="1"/>
    <col min="3" max="3" width="23.6640625" style="39" customWidth="1"/>
  </cols>
  <sheetData>
    <row r="1" spans="1:3" x14ac:dyDescent="0.25">
      <c r="A1" s="61" t="s">
        <v>36</v>
      </c>
      <c r="B1" s="62" t="s">
        <v>7</v>
      </c>
      <c r="C1" s="62" t="s">
        <v>132</v>
      </c>
    </row>
    <row r="2" spans="1:3" x14ac:dyDescent="0.25">
      <c r="A2" s="34" t="s">
        <v>37</v>
      </c>
      <c r="B2" s="20">
        <v>1637</v>
      </c>
      <c r="C2" s="35">
        <f t="shared" ref="C2:C33" si="0">SUM(B2/$B$53)*100</f>
        <v>24.720628209000303</v>
      </c>
    </row>
    <row r="3" spans="1:3" x14ac:dyDescent="0.25">
      <c r="A3" s="34" t="s">
        <v>45</v>
      </c>
      <c r="B3" s="20">
        <v>613</v>
      </c>
      <c r="C3" s="35">
        <f t="shared" si="0"/>
        <v>9.2570220477197225</v>
      </c>
    </row>
    <row r="4" spans="1:3" x14ac:dyDescent="0.25">
      <c r="A4" s="20" t="s">
        <v>40</v>
      </c>
      <c r="B4" s="20">
        <v>510</v>
      </c>
      <c r="C4" s="35">
        <f t="shared" si="0"/>
        <v>7.7016007248565383</v>
      </c>
    </row>
    <row r="5" spans="1:3" x14ac:dyDescent="0.25">
      <c r="A5" s="36" t="s">
        <v>43</v>
      </c>
      <c r="B5" s="20">
        <v>458</v>
      </c>
      <c r="C5" s="35">
        <f t="shared" si="0"/>
        <v>6.9163394744790097</v>
      </c>
    </row>
    <row r="6" spans="1:3" x14ac:dyDescent="0.25">
      <c r="A6" s="20" t="s">
        <v>44</v>
      </c>
      <c r="B6" s="20">
        <v>423</v>
      </c>
      <c r="C6" s="35">
        <f t="shared" si="0"/>
        <v>6.3877982482633637</v>
      </c>
    </row>
    <row r="7" spans="1:3" x14ac:dyDescent="0.25">
      <c r="A7" s="34" t="s">
        <v>39</v>
      </c>
      <c r="B7" s="20">
        <v>413</v>
      </c>
      <c r="C7" s="35">
        <f t="shared" si="0"/>
        <v>6.2367864693446089</v>
      </c>
    </row>
    <row r="8" spans="1:3" x14ac:dyDescent="0.25">
      <c r="A8" s="34" t="s">
        <v>38</v>
      </c>
      <c r="B8" s="20">
        <v>387</v>
      </c>
      <c r="C8" s="35">
        <f t="shared" si="0"/>
        <v>5.8441558441558437</v>
      </c>
    </row>
    <row r="9" spans="1:3" x14ac:dyDescent="0.25">
      <c r="A9" s="20" t="s">
        <v>41</v>
      </c>
      <c r="B9" s="20">
        <v>370</v>
      </c>
      <c r="C9" s="35">
        <f t="shared" si="0"/>
        <v>5.58743581999396</v>
      </c>
    </row>
    <row r="10" spans="1:3" x14ac:dyDescent="0.25">
      <c r="A10" s="34" t="s">
        <v>42</v>
      </c>
      <c r="B10" s="20">
        <v>241</v>
      </c>
      <c r="C10" s="35">
        <f t="shared" si="0"/>
        <v>3.6393838719420111</v>
      </c>
    </row>
    <row r="11" spans="1:3" x14ac:dyDescent="0.25">
      <c r="A11" s="34" t="s">
        <v>46</v>
      </c>
      <c r="B11" s="20">
        <v>219</v>
      </c>
      <c r="C11" s="35">
        <f t="shared" si="0"/>
        <v>3.3071579583207491</v>
      </c>
    </row>
    <row r="12" spans="1:3" x14ac:dyDescent="0.25">
      <c r="A12" s="36" t="s">
        <v>47</v>
      </c>
      <c r="B12" s="38">
        <v>147</v>
      </c>
      <c r="C12" s="35">
        <f t="shared" si="0"/>
        <v>2.2198731501057085</v>
      </c>
    </row>
    <row r="13" spans="1:3" x14ac:dyDescent="0.25">
      <c r="A13" s="34" t="s">
        <v>113</v>
      </c>
      <c r="B13" s="20">
        <v>142</v>
      </c>
      <c r="C13" s="35">
        <f t="shared" si="0"/>
        <v>2.1443672606463302</v>
      </c>
    </row>
    <row r="14" spans="1:3" x14ac:dyDescent="0.25">
      <c r="A14" s="34" t="s">
        <v>112</v>
      </c>
      <c r="B14" s="20">
        <v>136</v>
      </c>
      <c r="C14" s="35">
        <f t="shared" si="0"/>
        <v>2.0537601932950773</v>
      </c>
    </row>
    <row r="15" spans="1:3" x14ac:dyDescent="0.25">
      <c r="A15" s="20" t="s">
        <v>49</v>
      </c>
      <c r="B15" s="20">
        <v>86</v>
      </c>
      <c r="C15" s="35">
        <f t="shared" si="0"/>
        <v>1.2987012987012987</v>
      </c>
    </row>
    <row r="16" spans="1:3" x14ac:dyDescent="0.25">
      <c r="A16" s="20" t="s">
        <v>52</v>
      </c>
      <c r="B16" s="20">
        <v>69</v>
      </c>
      <c r="C16" s="35">
        <f t="shared" si="0"/>
        <v>1.0419812745394141</v>
      </c>
    </row>
    <row r="17" spans="1:3" x14ac:dyDescent="0.25">
      <c r="A17" s="34" t="s">
        <v>55</v>
      </c>
      <c r="B17" s="20">
        <v>66</v>
      </c>
      <c r="C17" s="35">
        <f t="shared" si="0"/>
        <v>0.99667774086378735</v>
      </c>
    </row>
    <row r="18" spans="1:3" x14ac:dyDescent="0.25">
      <c r="A18" s="20" t="s">
        <v>54</v>
      </c>
      <c r="B18" s="20">
        <v>61</v>
      </c>
      <c r="C18" s="35">
        <f t="shared" si="0"/>
        <v>0.9211718514044096</v>
      </c>
    </row>
    <row r="19" spans="1:3" x14ac:dyDescent="0.25">
      <c r="A19" s="20" t="s">
        <v>50</v>
      </c>
      <c r="B19" s="20">
        <v>48</v>
      </c>
      <c r="C19" s="35">
        <f t="shared" si="0"/>
        <v>0.72485653881002721</v>
      </c>
    </row>
    <row r="20" spans="1:3" x14ac:dyDescent="0.25">
      <c r="A20" s="34" t="s">
        <v>136</v>
      </c>
      <c r="B20" s="20">
        <v>48</v>
      </c>
      <c r="C20" s="35">
        <f t="shared" si="0"/>
        <v>0.72485653881002721</v>
      </c>
    </row>
    <row r="21" spans="1:3" x14ac:dyDescent="0.25">
      <c r="A21" s="34" t="s">
        <v>53</v>
      </c>
      <c r="B21" s="20">
        <v>46</v>
      </c>
      <c r="C21" s="35">
        <f t="shared" si="0"/>
        <v>0.69465418302627602</v>
      </c>
    </row>
    <row r="22" spans="1:3" x14ac:dyDescent="0.25">
      <c r="A22" s="34" t="s">
        <v>115</v>
      </c>
      <c r="B22" s="20">
        <v>42</v>
      </c>
      <c r="C22" s="35">
        <f t="shared" si="0"/>
        <v>0.63424947145877375</v>
      </c>
    </row>
    <row r="23" spans="1:3" x14ac:dyDescent="0.25">
      <c r="A23" s="34" t="s">
        <v>135</v>
      </c>
      <c r="B23" s="20">
        <v>29</v>
      </c>
      <c r="C23" s="35">
        <f t="shared" si="0"/>
        <v>0.43793415886439141</v>
      </c>
    </row>
    <row r="24" spans="1:3" x14ac:dyDescent="0.25">
      <c r="A24" s="20" t="s">
        <v>51</v>
      </c>
      <c r="B24" s="20">
        <v>28</v>
      </c>
      <c r="C24" s="35">
        <f t="shared" si="0"/>
        <v>0.42283298097251587</v>
      </c>
    </row>
    <row r="25" spans="1:3" x14ac:dyDescent="0.25">
      <c r="A25" s="34" t="s">
        <v>150</v>
      </c>
      <c r="B25" s="20">
        <v>27</v>
      </c>
      <c r="C25" s="35">
        <f t="shared" si="0"/>
        <v>0.40773180308064028</v>
      </c>
    </row>
    <row r="26" spans="1:3" x14ac:dyDescent="0.25">
      <c r="A26" s="34" t="s">
        <v>48</v>
      </c>
      <c r="B26" s="20">
        <v>21</v>
      </c>
      <c r="C26" s="35">
        <f t="shared" si="0"/>
        <v>0.31712473572938688</v>
      </c>
    </row>
    <row r="27" spans="1:3" x14ac:dyDescent="0.25">
      <c r="A27" s="34" t="s">
        <v>177</v>
      </c>
      <c r="B27" s="20">
        <v>20</v>
      </c>
      <c r="C27" s="35">
        <f t="shared" si="0"/>
        <v>0.30202355783751134</v>
      </c>
    </row>
    <row r="28" spans="1:3" x14ac:dyDescent="0.25">
      <c r="A28" s="34" t="s">
        <v>114</v>
      </c>
      <c r="B28" s="20">
        <v>18</v>
      </c>
      <c r="C28" s="35">
        <f t="shared" si="0"/>
        <v>0.2718212020537602</v>
      </c>
    </row>
    <row r="29" spans="1:3" x14ac:dyDescent="0.25">
      <c r="A29" s="34" t="s">
        <v>217</v>
      </c>
      <c r="B29" s="20">
        <v>15</v>
      </c>
      <c r="C29" s="35">
        <f t="shared" si="0"/>
        <v>0.22651766837813347</v>
      </c>
    </row>
    <row r="30" spans="1:3" x14ac:dyDescent="0.25">
      <c r="A30" s="20" t="s">
        <v>151</v>
      </c>
      <c r="B30" s="20">
        <v>15</v>
      </c>
      <c r="C30" s="35">
        <f t="shared" si="0"/>
        <v>0.22651766837813347</v>
      </c>
    </row>
    <row r="31" spans="1:3" x14ac:dyDescent="0.25">
      <c r="A31" s="36" t="s">
        <v>175</v>
      </c>
      <c r="B31" s="20">
        <v>14</v>
      </c>
      <c r="C31" s="35">
        <f t="shared" si="0"/>
        <v>0.21141649048625794</v>
      </c>
    </row>
    <row r="32" spans="1:3" x14ac:dyDescent="0.25">
      <c r="A32" s="34" t="s">
        <v>152</v>
      </c>
      <c r="B32" s="20">
        <v>12</v>
      </c>
      <c r="C32" s="35">
        <f t="shared" si="0"/>
        <v>0.1812141347025068</v>
      </c>
    </row>
    <row r="33" spans="1:3" x14ac:dyDescent="0.25">
      <c r="A33" s="20" t="s">
        <v>218</v>
      </c>
      <c r="B33" s="20">
        <v>10</v>
      </c>
      <c r="C33" s="35">
        <f t="shared" si="0"/>
        <v>0.15101177891875567</v>
      </c>
    </row>
    <row r="34" spans="1:3" x14ac:dyDescent="0.25">
      <c r="A34" s="34" t="s">
        <v>199</v>
      </c>
      <c r="B34" s="20">
        <v>10</v>
      </c>
      <c r="C34" s="35">
        <f t="shared" ref="C34:C52" si="1">SUM(B34/$B$53)*100</f>
        <v>0.15101177891875567</v>
      </c>
    </row>
    <row r="35" spans="1:3" x14ac:dyDescent="0.25">
      <c r="A35" s="20" t="s">
        <v>149</v>
      </c>
      <c r="B35" s="20">
        <v>10</v>
      </c>
      <c r="C35" s="35">
        <f t="shared" si="1"/>
        <v>0.15101177891875567</v>
      </c>
    </row>
    <row r="36" spans="1:3" x14ac:dyDescent="0.25">
      <c r="A36" s="75" t="s">
        <v>219</v>
      </c>
      <c r="B36" s="20">
        <v>7</v>
      </c>
      <c r="C36" s="35">
        <f t="shared" si="1"/>
        <v>0.10570824524312897</v>
      </c>
    </row>
    <row r="37" spans="1:3" x14ac:dyDescent="0.25">
      <c r="A37" s="34" t="s">
        <v>221</v>
      </c>
      <c r="B37" s="20">
        <v>6</v>
      </c>
      <c r="C37" s="35">
        <f t="shared" si="1"/>
        <v>9.0607067351253401E-2</v>
      </c>
    </row>
    <row r="38" spans="1:3" x14ac:dyDescent="0.25">
      <c r="A38" s="34" t="s">
        <v>223</v>
      </c>
      <c r="B38" s="20">
        <v>6</v>
      </c>
      <c r="C38" s="35">
        <f t="shared" si="1"/>
        <v>9.0607067351253401E-2</v>
      </c>
    </row>
    <row r="39" spans="1:3" x14ac:dyDescent="0.25">
      <c r="A39" s="20" t="s">
        <v>222</v>
      </c>
      <c r="B39" s="20">
        <v>5</v>
      </c>
      <c r="C39" s="35">
        <f t="shared" si="1"/>
        <v>7.5505889459377834E-2</v>
      </c>
    </row>
    <row r="40" spans="1:3" x14ac:dyDescent="0.25">
      <c r="A40" s="34" t="s">
        <v>224</v>
      </c>
      <c r="B40" s="20">
        <v>3</v>
      </c>
      <c r="C40" s="35">
        <f t="shared" si="1"/>
        <v>4.53035336756267E-2</v>
      </c>
    </row>
    <row r="41" spans="1:3" x14ac:dyDescent="0.25">
      <c r="A41" s="75" t="s">
        <v>220</v>
      </c>
      <c r="B41" s="20">
        <v>2</v>
      </c>
      <c r="C41" s="35">
        <f t="shared" si="1"/>
        <v>3.0202355783751134E-2</v>
      </c>
    </row>
    <row r="42" spans="1:3" x14ac:dyDescent="0.25">
      <c r="A42" s="34" t="s">
        <v>233</v>
      </c>
      <c r="B42" s="20">
        <v>2</v>
      </c>
      <c r="C42" s="35">
        <f t="shared" si="1"/>
        <v>3.0202355783751134E-2</v>
      </c>
    </row>
    <row r="43" spans="1:3" x14ac:dyDescent="0.25">
      <c r="A43" s="34" t="s">
        <v>230</v>
      </c>
      <c r="B43" s="20">
        <v>2</v>
      </c>
      <c r="C43" s="35">
        <f t="shared" si="1"/>
        <v>3.0202355783751134E-2</v>
      </c>
    </row>
    <row r="44" spans="1:3" x14ac:dyDescent="0.25">
      <c r="A44" s="34" t="s">
        <v>225</v>
      </c>
      <c r="B44" s="20">
        <v>2</v>
      </c>
      <c r="C44" s="35">
        <f t="shared" si="1"/>
        <v>3.0202355783751134E-2</v>
      </c>
    </row>
    <row r="45" spans="1:3" x14ac:dyDescent="0.25">
      <c r="A45" s="34" t="s">
        <v>227</v>
      </c>
      <c r="B45" s="20">
        <v>2</v>
      </c>
      <c r="C45" s="35">
        <f t="shared" si="1"/>
        <v>3.0202355783751134E-2</v>
      </c>
    </row>
    <row r="46" spans="1:3" x14ac:dyDescent="0.25">
      <c r="A46" s="75" t="s">
        <v>226</v>
      </c>
      <c r="B46" s="20">
        <v>2</v>
      </c>
      <c r="C46" s="35">
        <f t="shared" si="1"/>
        <v>3.0202355783751134E-2</v>
      </c>
    </row>
    <row r="47" spans="1:3" x14ac:dyDescent="0.25">
      <c r="A47" s="75" t="s">
        <v>234</v>
      </c>
      <c r="B47" s="20">
        <v>2</v>
      </c>
      <c r="C47" s="35">
        <f t="shared" si="1"/>
        <v>3.0202355783751134E-2</v>
      </c>
    </row>
    <row r="48" spans="1:3" x14ac:dyDescent="0.25">
      <c r="A48" s="75" t="s">
        <v>228</v>
      </c>
      <c r="B48" s="20">
        <v>2</v>
      </c>
      <c r="C48" s="35">
        <f t="shared" si="1"/>
        <v>3.0202355783751134E-2</v>
      </c>
    </row>
    <row r="49" spans="1:3" x14ac:dyDescent="0.25">
      <c r="A49" s="75" t="s">
        <v>229</v>
      </c>
      <c r="B49" s="20">
        <v>2</v>
      </c>
      <c r="C49" s="35">
        <f t="shared" si="1"/>
        <v>3.0202355783751134E-2</v>
      </c>
    </row>
    <row r="50" spans="1:3" x14ac:dyDescent="0.25">
      <c r="A50" s="34" t="s">
        <v>232</v>
      </c>
      <c r="B50" s="20">
        <v>1</v>
      </c>
      <c r="C50" s="35">
        <f t="shared" si="1"/>
        <v>1.5101177891875567E-2</v>
      </c>
    </row>
    <row r="51" spans="1:3" x14ac:dyDescent="0.25">
      <c r="A51" s="63" t="s">
        <v>231</v>
      </c>
      <c r="B51" s="20">
        <v>1</v>
      </c>
      <c r="C51" s="35">
        <f t="shared" si="1"/>
        <v>1.5101177891875567E-2</v>
      </c>
    </row>
    <row r="52" spans="1:3" x14ac:dyDescent="0.25">
      <c r="A52" s="34" t="s">
        <v>246</v>
      </c>
      <c r="B52" s="37">
        <v>184</v>
      </c>
      <c r="C52" s="72">
        <f t="shared" si="1"/>
        <v>2.7786167321051041</v>
      </c>
    </row>
    <row r="53" spans="1:3" x14ac:dyDescent="0.25">
      <c r="B53" s="83">
        <f>SUM(B2:B52)</f>
        <v>6622</v>
      </c>
      <c r="C53" s="35">
        <f>SUM(C2:C52)</f>
        <v>100.0000000000001</v>
      </c>
    </row>
  </sheetData>
  <customSheetViews>
    <customSheetView guid="{0782D04A-F9DD-462B-84E5-7F9CBB74479B}" showPageBreaks="1" showGridLines="0">
      <selection activeCell="A4" sqref="A4"/>
      <pageMargins left="0.7" right="0.7" top="0.75" bottom="0.75" header="0.3" footer="0.3"/>
      <pageSetup scale="87" orientation="portrait" r:id="rId1"/>
    </customSheetView>
  </customSheetViews>
  <pageMargins left="0.7" right="0.7" top="0.75" bottom="0.75" header="0.3" footer="0.3"/>
  <pageSetup scale="8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71"/>
  <sheetViews>
    <sheetView showGridLines="0" view="pageLayout" zoomScaleNormal="100" workbookViewId="0">
      <selection activeCell="A3" sqref="A3"/>
    </sheetView>
  </sheetViews>
  <sheetFormatPr defaultColWidth="9.6640625" defaultRowHeight="15.75" x14ac:dyDescent="0.25"/>
  <cols>
    <col min="1" max="1" width="15.33203125" customWidth="1"/>
    <col min="2" max="2" width="11.6640625" customWidth="1"/>
    <col min="3" max="3" width="16.109375" customWidth="1"/>
    <col min="4" max="4" width="10.88671875" customWidth="1"/>
    <col min="5" max="5" width="18" style="74" bestFit="1" customWidth="1"/>
    <col min="7" max="7" width="12" bestFit="1" customWidth="1"/>
  </cols>
  <sheetData>
    <row r="1" spans="1:8" x14ac:dyDescent="0.25">
      <c r="A1" s="56" t="s">
        <v>56</v>
      </c>
      <c r="B1" s="44"/>
      <c r="C1" s="57" t="s">
        <v>57</v>
      </c>
      <c r="D1" s="5"/>
      <c r="E1" s="45"/>
      <c r="F1" s="5"/>
    </row>
    <row r="2" spans="1:8" x14ac:dyDescent="0.25">
      <c r="A2" s="58" t="s">
        <v>58</v>
      </c>
      <c r="B2" s="59" t="s">
        <v>7</v>
      </c>
      <c r="C2" s="59" t="s">
        <v>26</v>
      </c>
      <c r="D2" s="5"/>
      <c r="E2" s="45"/>
      <c r="F2" s="5"/>
    </row>
    <row r="3" spans="1:8" x14ac:dyDescent="0.25">
      <c r="A3" s="6" t="s">
        <v>60</v>
      </c>
      <c r="B3" s="5">
        <v>320</v>
      </c>
      <c r="C3" s="10">
        <f t="shared" ref="C3:C20" si="0">SUM(B3/$B$25)*100</f>
        <v>19.547953573610265</v>
      </c>
      <c r="D3" s="5"/>
      <c r="E3" s="45"/>
      <c r="F3" s="5"/>
    </row>
    <row r="4" spans="1:8" x14ac:dyDescent="0.25">
      <c r="A4" s="6" t="s">
        <v>61</v>
      </c>
      <c r="B4" s="5">
        <v>269</v>
      </c>
      <c r="C4" s="10">
        <f t="shared" si="0"/>
        <v>16.432498472816125</v>
      </c>
      <c r="D4" s="5"/>
      <c r="E4" s="45"/>
      <c r="F4" s="5"/>
    </row>
    <row r="5" spans="1:8" x14ac:dyDescent="0.25">
      <c r="A5" s="6" t="s">
        <v>59</v>
      </c>
      <c r="B5" s="5">
        <v>210</v>
      </c>
      <c r="C5" s="10">
        <f t="shared" si="0"/>
        <v>12.828344532681735</v>
      </c>
      <c r="D5" s="5"/>
      <c r="F5" s="5"/>
      <c r="H5" s="10"/>
    </row>
    <row r="6" spans="1:8" x14ac:dyDescent="0.25">
      <c r="A6" s="6" t="s">
        <v>62</v>
      </c>
      <c r="B6" s="5">
        <v>182</v>
      </c>
      <c r="C6" s="10">
        <f t="shared" si="0"/>
        <v>11.117898594990837</v>
      </c>
      <c r="D6" s="5"/>
      <c r="F6" s="5"/>
      <c r="H6" s="10"/>
    </row>
    <row r="7" spans="1:8" x14ac:dyDescent="0.25">
      <c r="A7" s="6" t="s">
        <v>63</v>
      </c>
      <c r="B7" s="5">
        <v>96</v>
      </c>
      <c r="C7" s="10">
        <f t="shared" si="0"/>
        <v>5.8643860720830787</v>
      </c>
      <c r="D7" s="5"/>
      <c r="F7" s="5"/>
      <c r="H7" s="10"/>
    </row>
    <row r="8" spans="1:8" x14ac:dyDescent="0.25">
      <c r="A8" s="6" t="s">
        <v>65</v>
      </c>
      <c r="B8" s="5">
        <v>85</v>
      </c>
      <c r="C8" s="10">
        <f t="shared" si="0"/>
        <v>5.1924251679902254</v>
      </c>
      <c r="D8" s="5"/>
      <c r="F8" s="5"/>
      <c r="H8" s="10"/>
    </row>
    <row r="9" spans="1:8" x14ac:dyDescent="0.25">
      <c r="A9" s="6" t="s">
        <v>64</v>
      </c>
      <c r="B9" s="5">
        <v>70</v>
      </c>
      <c r="C9" s="10">
        <f t="shared" si="0"/>
        <v>4.2761148442272443</v>
      </c>
      <c r="D9" s="5"/>
      <c r="H9" s="10"/>
    </row>
    <row r="10" spans="1:8" x14ac:dyDescent="0.25">
      <c r="A10" s="6" t="s">
        <v>71</v>
      </c>
      <c r="B10" s="5">
        <v>32</v>
      </c>
      <c r="C10" s="10">
        <f t="shared" si="0"/>
        <v>1.9547953573610264</v>
      </c>
      <c r="H10" s="10"/>
    </row>
    <row r="11" spans="1:8" x14ac:dyDescent="0.25">
      <c r="A11" s="6" t="s">
        <v>137</v>
      </c>
      <c r="B11" s="5">
        <v>31</v>
      </c>
      <c r="C11" s="10">
        <f t="shared" si="0"/>
        <v>1.8937080024434942</v>
      </c>
      <c r="F11" s="5"/>
      <c r="H11" s="10"/>
    </row>
    <row r="12" spans="1:8" x14ac:dyDescent="0.25">
      <c r="A12" s="6" t="s">
        <v>68</v>
      </c>
      <c r="B12" s="5">
        <v>27</v>
      </c>
      <c r="C12" s="10">
        <f t="shared" si="0"/>
        <v>1.6493585827733657</v>
      </c>
      <c r="F12" s="5"/>
      <c r="H12" s="10"/>
    </row>
    <row r="13" spans="1:8" x14ac:dyDescent="0.25">
      <c r="A13" s="6" t="s">
        <v>130</v>
      </c>
      <c r="B13" s="5">
        <v>26</v>
      </c>
      <c r="C13" s="10">
        <f t="shared" si="0"/>
        <v>1.588271227855834</v>
      </c>
      <c r="D13" s="5"/>
      <c r="F13" s="5"/>
      <c r="H13" s="10"/>
    </row>
    <row r="14" spans="1:8" x14ac:dyDescent="0.25">
      <c r="A14" s="6" t="s">
        <v>72</v>
      </c>
      <c r="B14" s="5">
        <v>18</v>
      </c>
      <c r="C14" s="10">
        <f t="shared" si="0"/>
        <v>1.0995723885155773</v>
      </c>
      <c r="D14" s="5"/>
      <c r="F14" s="5"/>
      <c r="H14" s="10"/>
    </row>
    <row r="15" spans="1:8" x14ac:dyDescent="0.25">
      <c r="A15" s="6" t="s">
        <v>134</v>
      </c>
      <c r="B15" s="5">
        <v>17</v>
      </c>
      <c r="C15" s="10">
        <f t="shared" si="0"/>
        <v>1.0384850335980453</v>
      </c>
      <c r="D15" s="5"/>
      <c r="F15" s="5"/>
      <c r="H15" s="10"/>
    </row>
    <row r="16" spans="1:8" x14ac:dyDescent="0.25">
      <c r="A16" s="6" t="s">
        <v>66</v>
      </c>
      <c r="B16" s="5">
        <v>14</v>
      </c>
      <c r="C16" s="10">
        <f t="shared" si="0"/>
        <v>0.85522296884544891</v>
      </c>
      <c r="D16" s="5"/>
      <c r="F16" s="5"/>
      <c r="H16" s="10"/>
    </row>
    <row r="17" spans="1:8" x14ac:dyDescent="0.25">
      <c r="A17" s="6" t="s">
        <v>259</v>
      </c>
      <c r="B17" s="5">
        <v>14</v>
      </c>
      <c r="C17" s="10">
        <f t="shared" si="0"/>
        <v>0.85522296884544891</v>
      </c>
      <c r="D17" s="5"/>
      <c r="F17" s="5"/>
      <c r="H17" s="10"/>
    </row>
    <row r="18" spans="1:8" x14ac:dyDescent="0.25">
      <c r="A18" s="6" t="s">
        <v>70</v>
      </c>
      <c r="B18" s="5">
        <v>13</v>
      </c>
      <c r="C18" s="10">
        <f t="shared" si="0"/>
        <v>0.79413561392791698</v>
      </c>
      <c r="D18" s="5"/>
      <c r="F18" s="5"/>
      <c r="H18" s="10"/>
    </row>
    <row r="19" spans="1:8" x14ac:dyDescent="0.25">
      <c r="A19" s="6" t="s">
        <v>235</v>
      </c>
      <c r="B19" s="5">
        <v>13</v>
      </c>
      <c r="C19" s="10">
        <f t="shared" si="0"/>
        <v>0.79413561392791698</v>
      </c>
      <c r="D19" s="5"/>
      <c r="F19" s="5"/>
      <c r="H19" s="10"/>
    </row>
    <row r="20" spans="1:8" x14ac:dyDescent="0.25">
      <c r="A20" s="6" t="s">
        <v>69</v>
      </c>
      <c r="B20" s="5">
        <v>12</v>
      </c>
      <c r="C20" s="10">
        <f t="shared" si="0"/>
        <v>0.73304825901038484</v>
      </c>
      <c r="D20" s="5"/>
      <c r="F20" s="5"/>
      <c r="H20" s="10"/>
    </row>
    <row r="21" spans="1:8" x14ac:dyDescent="0.25">
      <c r="A21" s="6" t="s">
        <v>260</v>
      </c>
      <c r="B21" s="5">
        <v>12</v>
      </c>
      <c r="C21" s="10">
        <f t="shared" ref="C21:C22" si="1">SUM(B21/$B$25)*100</f>
        <v>0.73304825901038484</v>
      </c>
      <c r="D21" s="5"/>
      <c r="F21" s="5"/>
      <c r="H21" s="10"/>
    </row>
    <row r="22" spans="1:8" x14ac:dyDescent="0.25">
      <c r="A22" s="6" t="s">
        <v>67</v>
      </c>
      <c r="B22" s="5">
        <v>11</v>
      </c>
      <c r="C22" s="10">
        <f t="shared" si="1"/>
        <v>0.67196090409285281</v>
      </c>
      <c r="D22" s="5"/>
      <c r="F22" s="5"/>
      <c r="H22" s="10"/>
    </row>
    <row r="23" spans="1:8" x14ac:dyDescent="0.25">
      <c r="A23" s="6" t="s">
        <v>247</v>
      </c>
      <c r="B23" s="5">
        <v>11</v>
      </c>
      <c r="C23" s="10">
        <f>SUM(B23/$B$25)*100</f>
        <v>0.67196090409285281</v>
      </c>
      <c r="D23" s="5"/>
      <c r="F23" s="5"/>
      <c r="H23" s="10"/>
    </row>
    <row r="24" spans="1:8" x14ac:dyDescent="0.25">
      <c r="A24" s="6" t="s">
        <v>73</v>
      </c>
      <c r="B24" s="11">
        <v>154</v>
      </c>
      <c r="C24" s="12">
        <f>SUM(B24/$B$25)*100</f>
        <v>9.4074526572999382</v>
      </c>
      <c r="D24" s="5"/>
      <c r="E24" s="45"/>
      <c r="F24" s="5"/>
      <c r="H24" s="10"/>
    </row>
    <row r="25" spans="1:8" x14ac:dyDescent="0.25">
      <c r="B25" s="75">
        <f>SUM(B3:B24)</f>
        <v>1637</v>
      </c>
      <c r="C25" s="10">
        <f>SUM(B25/$B$25)*100</f>
        <v>100</v>
      </c>
      <c r="D25" s="5"/>
      <c r="E25" s="45"/>
      <c r="F25" s="5"/>
      <c r="H25" s="10"/>
    </row>
    <row r="26" spans="1:8" ht="13.5" customHeight="1" x14ac:dyDescent="0.25">
      <c r="A26" s="13" t="s">
        <v>261</v>
      </c>
      <c r="B26" s="5"/>
      <c r="C26" s="5"/>
      <c r="D26" s="5"/>
      <c r="E26" s="45"/>
      <c r="F26" s="5"/>
      <c r="H26" s="10"/>
    </row>
    <row r="27" spans="1:8" x14ac:dyDescent="0.25">
      <c r="A27" s="5"/>
      <c r="B27" s="5"/>
      <c r="C27" s="5"/>
      <c r="D27" s="5"/>
      <c r="H27" s="10"/>
    </row>
    <row r="28" spans="1:8" x14ac:dyDescent="0.25">
      <c r="A28" s="60" t="s">
        <v>74</v>
      </c>
      <c r="B28" s="5"/>
      <c r="C28" s="5"/>
      <c r="H28" s="10"/>
    </row>
    <row r="29" spans="1:8" x14ac:dyDescent="0.25">
      <c r="A29" s="14" t="s">
        <v>264</v>
      </c>
      <c r="B29" s="78">
        <v>3</v>
      </c>
      <c r="C29" s="14" t="s">
        <v>265</v>
      </c>
      <c r="D29" s="14">
        <v>5</v>
      </c>
      <c r="E29" s="5" t="s">
        <v>266</v>
      </c>
      <c r="F29" s="79">
        <v>1</v>
      </c>
    </row>
    <row r="30" spans="1:8" x14ac:dyDescent="0.25">
      <c r="A30" s="14" t="s">
        <v>267</v>
      </c>
      <c r="B30" s="78">
        <v>2</v>
      </c>
      <c r="C30" s="14" t="s">
        <v>268</v>
      </c>
      <c r="D30" s="6">
        <v>10</v>
      </c>
      <c r="E30" s="5" t="s">
        <v>269</v>
      </c>
      <c r="F30" s="79">
        <v>1</v>
      </c>
    </row>
    <row r="31" spans="1:8" x14ac:dyDescent="0.25">
      <c r="A31" s="14" t="s">
        <v>270</v>
      </c>
      <c r="B31" s="78">
        <v>2</v>
      </c>
      <c r="C31" s="14" t="s">
        <v>271</v>
      </c>
      <c r="D31" s="6">
        <v>1</v>
      </c>
      <c r="E31" s="5" t="s">
        <v>272</v>
      </c>
      <c r="F31" s="79">
        <v>2</v>
      </c>
    </row>
    <row r="32" spans="1:8" x14ac:dyDescent="0.25">
      <c r="A32" s="14" t="s">
        <v>273</v>
      </c>
      <c r="B32" s="78">
        <v>1</v>
      </c>
      <c r="C32" s="14" t="s">
        <v>274</v>
      </c>
      <c r="D32" s="6">
        <v>1</v>
      </c>
      <c r="E32" s="5" t="s">
        <v>275</v>
      </c>
      <c r="F32" s="79">
        <v>1</v>
      </c>
    </row>
    <row r="33" spans="1:6" x14ac:dyDescent="0.25">
      <c r="A33" s="14" t="s">
        <v>276</v>
      </c>
      <c r="B33" s="78">
        <v>2</v>
      </c>
      <c r="C33" s="14" t="s">
        <v>277</v>
      </c>
      <c r="D33" s="14">
        <v>1</v>
      </c>
      <c r="E33" s="5" t="s">
        <v>278</v>
      </c>
      <c r="F33" s="79">
        <v>1</v>
      </c>
    </row>
    <row r="34" spans="1:6" x14ac:dyDescent="0.25">
      <c r="A34" s="14" t="s">
        <v>279</v>
      </c>
      <c r="B34" s="78">
        <v>7</v>
      </c>
      <c r="C34" s="14" t="s">
        <v>280</v>
      </c>
      <c r="D34" s="14">
        <v>6</v>
      </c>
      <c r="E34" s="5" t="s">
        <v>281</v>
      </c>
      <c r="F34" s="79">
        <v>1</v>
      </c>
    </row>
    <row r="35" spans="1:6" x14ac:dyDescent="0.25">
      <c r="A35" s="14" t="s">
        <v>282</v>
      </c>
      <c r="B35" s="78">
        <v>1</v>
      </c>
      <c r="C35" s="6" t="s">
        <v>283</v>
      </c>
      <c r="D35" s="14">
        <v>2</v>
      </c>
      <c r="E35" s="5" t="s">
        <v>284</v>
      </c>
      <c r="F35" s="79">
        <v>3</v>
      </c>
    </row>
    <row r="36" spans="1:6" x14ac:dyDescent="0.25">
      <c r="A36" s="14" t="s">
        <v>285</v>
      </c>
      <c r="B36" s="78">
        <v>3</v>
      </c>
      <c r="C36" s="6" t="s">
        <v>286</v>
      </c>
      <c r="D36" s="14">
        <v>1</v>
      </c>
      <c r="E36" s="5" t="s">
        <v>287</v>
      </c>
      <c r="F36" s="79">
        <v>1</v>
      </c>
    </row>
    <row r="37" spans="1:6" x14ac:dyDescent="0.25">
      <c r="A37" s="14" t="s">
        <v>288</v>
      </c>
      <c r="B37" s="78">
        <v>7</v>
      </c>
      <c r="C37" s="14" t="s">
        <v>289</v>
      </c>
      <c r="D37" s="14">
        <v>1</v>
      </c>
      <c r="E37" s="5" t="s">
        <v>290</v>
      </c>
      <c r="F37" s="79">
        <v>4</v>
      </c>
    </row>
    <row r="38" spans="1:6" x14ac:dyDescent="0.25">
      <c r="A38" s="14" t="s">
        <v>291</v>
      </c>
      <c r="B38" s="78">
        <v>1</v>
      </c>
      <c r="C38" s="14" t="s">
        <v>292</v>
      </c>
      <c r="D38" s="14">
        <v>4</v>
      </c>
      <c r="E38" s="5" t="s">
        <v>293</v>
      </c>
      <c r="F38" s="79">
        <v>1</v>
      </c>
    </row>
    <row r="39" spans="1:6" x14ac:dyDescent="0.25">
      <c r="A39" s="14" t="s">
        <v>294</v>
      </c>
      <c r="B39" s="78">
        <v>11</v>
      </c>
      <c r="C39" s="14" t="s">
        <v>295</v>
      </c>
      <c r="D39" s="6">
        <v>1</v>
      </c>
      <c r="E39" s="5" t="s">
        <v>296</v>
      </c>
      <c r="F39" s="30">
        <v>1</v>
      </c>
    </row>
    <row r="40" spans="1:6" x14ac:dyDescent="0.25">
      <c r="A40" s="14" t="s">
        <v>297</v>
      </c>
      <c r="B40" s="78">
        <v>1</v>
      </c>
      <c r="C40" s="14" t="s">
        <v>298</v>
      </c>
      <c r="D40" s="14">
        <v>1</v>
      </c>
      <c r="E40" s="5" t="s">
        <v>299</v>
      </c>
      <c r="F40" s="79">
        <v>1</v>
      </c>
    </row>
    <row r="41" spans="1:6" x14ac:dyDescent="0.25">
      <c r="A41" s="14" t="s">
        <v>300</v>
      </c>
      <c r="B41" s="78">
        <v>1</v>
      </c>
      <c r="C41" s="14" t="s">
        <v>301</v>
      </c>
      <c r="D41" s="14">
        <v>1</v>
      </c>
      <c r="E41" s="5" t="s">
        <v>302</v>
      </c>
      <c r="F41" s="79">
        <v>18</v>
      </c>
    </row>
    <row r="42" spans="1:6" x14ac:dyDescent="0.25">
      <c r="A42" s="14" t="s">
        <v>303</v>
      </c>
      <c r="B42" s="78">
        <v>1</v>
      </c>
      <c r="C42" s="5" t="s">
        <v>304</v>
      </c>
      <c r="D42" s="79">
        <v>1</v>
      </c>
      <c r="E42" s="5" t="s">
        <v>305</v>
      </c>
      <c r="F42" s="79">
        <v>7</v>
      </c>
    </row>
    <row r="43" spans="1:6" ht="16.5" customHeight="1" x14ac:dyDescent="0.25">
      <c r="A43" s="14" t="s">
        <v>306</v>
      </c>
      <c r="B43" s="78">
        <v>1</v>
      </c>
      <c r="C43" s="5" t="s">
        <v>307</v>
      </c>
      <c r="D43" s="79">
        <v>1</v>
      </c>
      <c r="E43" s="5" t="s">
        <v>308</v>
      </c>
      <c r="F43" s="79">
        <v>1</v>
      </c>
    </row>
    <row r="44" spans="1:6" x14ac:dyDescent="0.25">
      <c r="A44" s="14" t="s">
        <v>309</v>
      </c>
      <c r="B44" s="78">
        <v>1</v>
      </c>
      <c r="C44" s="5" t="s">
        <v>310</v>
      </c>
      <c r="D44" s="79">
        <v>1</v>
      </c>
      <c r="E44" s="5"/>
      <c r="F44" s="79"/>
    </row>
    <row r="45" spans="1:6" x14ac:dyDescent="0.25">
      <c r="A45" s="14"/>
      <c r="B45" s="78"/>
      <c r="C45" s="5"/>
      <c r="D45" s="79"/>
    </row>
    <row r="46" spans="1:6" x14ac:dyDescent="0.25">
      <c r="A46" s="14"/>
      <c r="B46" s="78"/>
      <c r="C46" s="5"/>
      <c r="D46" s="79"/>
      <c r="E46" s="84" t="s">
        <v>7</v>
      </c>
      <c r="F46" s="85">
        <v>127</v>
      </c>
    </row>
    <row r="47" spans="1:6" x14ac:dyDescent="0.25">
      <c r="A47" s="14"/>
      <c r="B47" s="78"/>
      <c r="C47" s="5"/>
      <c r="D47" s="79"/>
    </row>
    <row r="48" spans="1:6" x14ac:dyDescent="0.25">
      <c r="A48" s="5"/>
      <c r="B48" s="30"/>
    </row>
    <row r="49" spans="1:8" x14ac:dyDescent="0.25">
      <c r="A49" s="47" t="s">
        <v>262</v>
      </c>
      <c r="B49" s="5"/>
      <c r="H49" s="10"/>
    </row>
    <row r="50" spans="1:8" x14ac:dyDescent="0.25">
      <c r="A50" s="5" t="s">
        <v>263</v>
      </c>
      <c r="H50" s="10"/>
    </row>
    <row r="51" spans="1:8" x14ac:dyDescent="0.25">
      <c r="A51" s="13"/>
      <c r="B51" s="5"/>
      <c r="H51" s="10"/>
    </row>
    <row r="52" spans="1:8" x14ac:dyDescent="0.25">
      <c r="A52" s="13"/>
      <c r="B52" s="5"/>
      <c r="H52" s="10"/>
    </row>
    <row r="53" spans="1:8" x14ac:dyDescent="0.25">
      <c r="H53" s="10"/>
    </row>
    <row r="54" spans="1:8" x14ac:dyDescent="0.25">
      <c r="H54" s="10"/>
    </row>
    <row r="55" spans="1:8" x14ac:dyDescent="0.25">
      <c r="H55" s="10"/>
    </row>
    <row r="71" spans="1:1" x14ac:dyDescent="0.25">
      <c r="A71" s="1"/>
    </row>
  </sheetData>
  <customSheetViews>
    <customSheetView guid="{0782D04A-F9DD-462B-84E5-7F9CBB74479B}" showGridLines="0">
      <selection activeCell="A35" sqref="A35"/>
      <pageMargins left="0.35" right="0.38" top="0.25" bottom="0.2" header="0.3" footer="0.27"/>
      <printOptions horizontalCentered="1"/>
      <pageSetup orientation="portrait" horizontalDpi="1200" verticalDpi="1200" r:id="rId1"/>
      <headerFooter alignWithMargins="0"/>
    </customSheetView>
  </customSheetViews>
  <phoneticPr fontId="0" type="noConversion"/>
  <printOptions horizontalCentered="1" gridLinesSet="0"/>
  <pageMargins left="0.35" right="0.38" top="0.25" bottom="0.2" header="0.3" footer="0.27"/>
  <pageSetup orientation="portrait" horizontalDpi="1200" verticalDpi="12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6"/>
  <sheetViews>
    <sheetView showGridLines="0" view="pageLayout" zoomScaleNormal="100" workbookViewId="0">
      <selection activeCell="E18" sqref="E18"/>
    </sheetView>
  </sheetViews>
  <sheetFormatPr defaultRowHeight="15.75" x14ac:dyDescent="0.25"/>
  <cols>
    <col min="1" max="1" width="28.44140625" customWidth="1"/>
    <col min="2" max="2" width="8.44140625" customWidth="1"/>
    <col min="3" max="4" width="2.88671875" customWidth="1"/>
    <col min="5" max="5" width="27.88671875" customWidth="1"/>
    <col min="6" max="6" width="6.77734375" customWidth="1"/>
    <col min="8" max="8" width="15.6640625" customWidth="1"/>
  </cols>
  <sheetData>
    <row r="1" spans="1:9" s="31" customFormat="1" ht="15" x14ac:dyDescent="0.25">
      <c r="A1" s="50" t="s">
        <v>75</v>
      </c>
      <c r="B1" s="46"/>
      <c r="C1" s="46"/>
    </row>
    <row r="2" spans="1:9" s="31" customFormat="1" ht="15" x14ac:dyDescent="0.25">
      <c r="A2" s="50" t="s">
        <v>118</v>
      </c>
      <c r="B2" s="46"/>
      <c r="C2" s="46"/>
      <c r="E2" s="51" t="s">
        <v>119</v>
      </c>
      <c r="F2" s="46"/>
    </row>
    <row r="3" spans="1:9" s="31" customFormat="1" ht="15" x14ac:dyDescent="0.25">
      <c r="A3" s="47" t="s">
        <v>236</v>
      </c>
      <c r="B3" s="46">
        <v>23</v>
      </c>
      <c r="C3" s="46"/>
      <c r="E3" s="47" t="s">
        <v>208</v>
      </c>
      <c r="F3" s="46">
        <v>193</v>
      </c>
    </row>
    <row r="4" spans="1:9" s="31" customFormat="1" ht="15" x14ac:dyDescent="0.25">
      <c r="A4" s="47" t="s">
        <v>169</v>
      </c>
      <c r="B4" s="46">
        <v>38</v>
      </c>
      <c r="C4" s="46"/>
      <c r="E4" s="47" t="s">
        <v>207</v>
      </c>
      <c r="F4" s="46">
        <v>129</v>
      </c>
    </row>
    <row r="5" spans="1:9" s="31" customFormat="1" ht="15" x14ac:dyDescent="0.25">
      <c r="A5" s="47" t="s">
        <v>77</v>
      </c>
      <c r="B5" s="46">
        <v>24</v>
      </c>
      <c r="C5" s="46"/>
      <c r="E5" s="47" t="s">
        <v>90</v>
      </c>
      <c r="F5" s="46">
        <v>169</v>
      </c>
    </row>
    <row r="6" spans="1:9" s="31" customFormat="1" ht="15" x14ac:dyDescent="0.25">
      <c r="A6" s="47" t="s">
        <v>237</v>
      </c>
      <c r="B6" s="46">
        <v>16</v>
      </c>
      <c r="C6" s="46"/>
      <c r="E6" s="47" t="s">
        <v>209</v>
      </c>
      <c r="F6" s="46">
        <v>69</v>
      </c>
    </row>
    <row r="7" spans="1:9" s="31" customFormat="1" ht="15" x14ac:dyDescent="0.25">
      <c r="A7" s="47" t="s">
        <v>172</v>
      </c>
      <c r="B7" s="46">
        <v>51</v>
      </c>
      <c r="C7" s="46"/>
      <c r="E7" s="47" t="s">
        <v>165</v>
      </c>
      <c r="F7" s="52">
        <v>3</v>
      </c>
    </row>
    <row r="8" spans="1:9" s="31" customFormat="1" ht="15" x14ac:dyDescent="0.25">
      <c r="A8" s="47" t="s">
        <v>162</v>
      </c>
      <c r="B8" s="46">
        <v>71</v>
      </c>
      <c r="C8" s="46"/>
      <c r="E8" s="46" t="s">
        <v>155</v>
      </c>
      <c r="F8" s="46">
        <v>171</v>
      </c>
    </row>
    <row r="9" spans="1:9" s="31" customFormat="1" ht="15" x14ac:dyDescent="0.25">
      <c r="A9" s="47" t="s">
        <v>78</v>
      </c>
      <c r="B9" s="46">
        <v>204</v>
      </c>
      <c r="C9" s="46"/>
      <c r="E9" s="46" t="s">
        <v>166</v>
      </c>
      <c r="F9" s="48">
        <v>552</v>
      </c>
    </row>
    <row r="10" spans="1:9" s="31" customFormat="1" ht="15" x14ac:dyDescent="0.25">
      <c r="A10" s="47" t="s">
        <v>238</v>
      </c>
      <c r="B10" s="46">
        <v>5</v>
      </c>
      <c r="C10" s="46"/>
      <c r="E10" s="51" t="s">
        <v>25</v>
      </c>
      <c r="F10" s="50">
        <f>SUM(F3:F9)</f>
        <v>1286</v>
      </c>
    </row>
    <row r="11" spans="1:9" s="31" customFormat="1" ht="15" x14ac:dyDescent="0.25">
      <c r="A11" s="47" t="s">
        <v>80</v>
      </c>
      <c r="B11" s="46">
        <v>16</v>
      </c>
      <c r="C11" s="46"/>
    </row>
    <row r="12" spans="1:9" s="31" customFormat="1" ht="15" x14ac:dyDescent="0.25">
      <c r="A12" s="47" t="s">
        <v>239</v>
      </c>
      <c r="B12" s="46">
        <v>5</v>
      </c>
      <c r="C12" s="46"/>
      <c r="H12" s="55"/>
      <c r="I12" s="55"/>
    </row>
    <row r="13" spans="1:9" s="31" customFormat="1" ht="15" x14ac:dyDescent="0.25">
      <c r="A13" s="47" t="s">
        <v>81</v>
      </c>
      <c r="B13" s="46">
        <v>108</v>
      </c>
      <c r="C13" s="46"/>
      <c r="E13" s="51" t="s">
        <v>120</v>
      </c>
      <c r="F13" s="46"/>
    </row>
    <row r="14" spans="1:9" s="31" customFormat="1" ht="15" x14ac:dyDescent="0.25">
      <c r="A14" s="47" t="s">
        <v>240</v>
      </c>
      <c r="B14" s="46">
        <v>11</v>
      </c>
      <c r="C14" s="46"/>
      <c r="E14" s="47" t="s">
        <v>179</v>
      </c>
      <c r="F14" s="46">
        <v>13</v>
      </c>
    </row>
    <row r="15" spans="1:9" s="31" customFormat="1" ht="15" x14ac:dyDescent="0.25">
      <c r="A15" s="47" t="s">
        <v>163</v>
      </c>
      <c r="B15" s="46">
        <v>42</v>
      </c>
      <c r="C15" s="46"/>
      <c r="E15" s="47" t="s">
        <v>83</v>
      </c>
      <c r="F15" s="52">
        <v>147</v>
      </c>
    </row>
    <row r="16" spans="1:9" s="31" customFormat="1" ht="15" x14ac:dyDescent="0.25">
      <c r="A16" s="47" t="s">
        <v>178</v>
      </c>
      <c r="B16" s="46">
        <v>26</v>
      </c>
      <c r="C16" s="46"/>
      <c r="E16" s="47" t="s">
        <v>92</v>
      </c>
      <c r="F16" s="52">
        <v>16</v>
      </c>
    </row>
    <row r="17" spans="1:6" s="31" customFormat="1" ht="15" x14ac:dyDescent="0.25">
      <c r="A17" s="47" t="s">
        <v>312</v>
      </c>
      <c r="B17" s="46">
        <v>6</v>
      </c>
      <c r="C17" s="46"/>
      <c r="E17" s="47" t="s">
        <v>148</v>
      </c>
      <c r="F17" s="52">
        <v>7</v>
      </c>
    </row>
    <row r="18" spans="1:6" s="31" customFormat="1" ht="15" x14ac:dyDescent="0.25">
      <c r="A18" s="47" t="s">
        <v>111</v>
      </c>
      <c r="B18" s="46">
        <v>16</v>
      </c>
      <c r="C18" s="46"/>
      <c r="E18" s="47" t="s">
        <v>105</v>
      </c>
      <c r="F18" s="53">
        <v>60</v>
      </c>
    </row>
    <row r="19" spans="1:6" s="31" customFormat="1" ht="15" x14ac:dyDescent="0.25">
      <c r="A19" s="47" t="s">
        <v>241</v>
      </c>
      <c r="B19" s="52">
        <v>1</v>
      </c>
      <c r="C19" s="46"/>
      <c r="E19" s="51" t="s">
        <v>25</v>
      </c>
      <c r="F19" s="54">
        <f>SUM(F14:F18)</f>
        <v>243</v>
      </c>
    </row>
    <row r="20" spans="1:6" s="31" customFormat="1" ht="15" x14ac:dyDescent="0.25">
      <c r="A20" s="47" t="s">
        <v>242</v>
      </c>
      <c r="B20" s="46">
        <v>19</v>
      </c>
      <c r="C20" s="46"/>
    </row>
    <row r="21" spans="1:6" s="31" customFormat="1" ht="15" x14ac:dyDescent="0.25">
      <c r="A21" s="47" t="s">
        <v>84</v>
      </c>
      <c r="B21" s="46">
        <v>100</v>
      </c>
      <c r="C21" s="46"/>
      <c r="E21" s="51" t="s">
        <v>121</v>
      </c>
      <c r="F21" s="46"/>
    </row>
    <row r="22" spans="1:6" s="31" customFormat="1" ht="15" x14ac:dyDescent="0.25">
      <c r="A22" s="47" t="s">
        <v>243</v>
      </c>
      <c r="B22" s="46">
        <v>3</v>
      </c>
      <c r="C22" s="46"/>
      <c r="E22" s="47" t="s">
        <v>76</v>
      </c>
      <c r="F22" s="46">
        <v>267</v>
      </c>
    </row>
    <row r="23" spans="1:6" s="31" customFormat="1" ht="15" x14ac:dyDescent="0.25">
      <c r="A23" s="47" t="s">
        <v>157</v>
      </c>
      <c r="B23" s="46">
        <v>32</v>
      </c>
      <c r="C23" s="46"/>
      <c r="E23" s="47" t="s">
        <v>79</v>
      </c>
      <c r="F23" s="46">
        <v>1</v>
      </c>
    </row>
    <row r="24" spans="1:6" s="31" customFormat="1" ht="15" x14ac:dyDescent="0.25">
      <c r="A24" s="47" t="s">
        <v>85</v>
      </c>
      <c r="B24" s="46">
        <v>56</v>
      </c>
      <c r="C24" s="46"/>
      <c r="E24" s="47" t="s">
        <v>82</v>
      </c>
      <c r="F24" s="46">
        <v>109</v>
      </c>
    </row>
    <row r="25" spans="1:6" s="31" customFormat="1" ht="15" x14ac:dyDescent="0.25">
      <c r="A25" s="47" t="s">
        <v>173</v>
      </c>
      <c r="B25" s="46">
        <v>236</v>
      </c>
      <c r="C25" s="46"/>
      <c r="E25" s="46" t="s">
        <v>156</v>
      </c>
      <c r="F25" s="46">
        <v>137</v>
      </c>
    </row>
    <row r="26" spans="1:6" s="31" customFormat="1" ht="15" x14ac:dyDescent="0.25">
      <c r="A26" s="47" t="s">
        <v>86</v>
      </c>
      <c r="B26" s="46">
        <v>13</v>
      </c>
      <c r="C26" s="46"/>
      <c r="E26" s="46" t="s">
        <v>158</v>
      </c>
      <c r="F26" s="46">
        <v>634</v>
      </c>
    </row>
    <row r="27" spans="1:6" s="31" customFormat="1" ht="15" x14ac:dyDescent="0.25">
      <c r="A27" s="47" t="s">
        <v>87</v>
      </c>
      <c r="B27" s="46">
        <v>55</v>
      </c>
      <c r="C27" s="46"/>
      <c r="E27" s="46" t="s">
        <v>170</v>
      </c>
      <c r="F27" s="46">
        <v>215</v>
      </c>
    </row>
    <row r="28" spans="1:6" s="31" customFormat="1" ht="15" x14ac:dyDescent="0.25">
      <c r="A28" s="47" t="s">
        <v>167</v>
      </c>
      <c r="B28" s="46">
        <v>124</v>
      </c>
      <c r="C28" s="46"/>
      <c r="E28" s="46" t="s">
        <v>180</v>
      </c>
      <c r="F28" s="46">
        <v>12</v>
      </c>
    </row>
    <row r="29" spans="1:6" s="31" customFormat="1" ht="15" x14ac:dyDescent="0.25">
      <c r="A29" s="47" t="s">
        <v>88</v>
      </c>
      <c r="B29" s="46">
        <v>11</v>
      </c>
      <c r="C29" s="46"/>
      <c r="E29" s="46" t="s">
        <v>159</v>
      </c>
      <c r="F29" s="46">
        <v>218</v>
      </c>
    </row>
    <row r="30" spans="1:6" s="31" customFormat="1" ht="15" x14ac:dyDescent="0.25">
      <c r="A30" s="47" t="s">
        <v>176</v>
      </c>
      <c r="B30" s="46">
        <v>13</v>
      </c>
      <c r="C30" s="46"/>
      <c r="E30" s="46" t="s">
        <v>160</v>
      </c>
      <c r="F30" s="37">
        <v>462</v>
      </c>
    </row>
    <row r="31" spans="1:6" s="31" customFormat="1" ht="15" x14ac:dyDescent="0.25">
      <c r="A31" s="47" t="s">
        <v>311</v>
      </c>
      <c r="B31" s="46">
        <v>7</v>
      </c>
      <c r="C31" s="46"/>
      <c r="E31" s="51" t="s">
        <v>25</v>
      </c>
      <c r="F31" s="50">
        <f>SUM(F22:F30)</f>
        <v>2055</v>
      </c>
    </row>
    <row r="32" spans="1:6" s="31" customFormat="1" ht="15" x14ac:dyDescent="0.25">
      <c r="A32" s="47" t="s">
        <v>89</v>
      </c>
      <c r="B32" s="46">
        <v>123</v>
      </c>
      <c r="C32" s="46"/>
    </row>
    <row r="33" spans="1:6" s="31" customFormat="1" ht="15" x14ac:dyDescent="0.25">
      <c r="A33" s="47" t="s">
        <v>91</v>
      </c>
      <c r="B33" s="46">
        <v>32</v>
      </c>
      <c r="C33" s="46"/>
      <c r="E33" s="47" t="s">
        <v>154</v>
      </c>
      <c r="F33" s="76">
        <v>60</v>
      </c>
    </row>
    <row r="34" spans="1:6" s="31" customFormat="1" ht="15" x14ac:dyDescent="0.25">
      <c r="A34" s="47" t="s">
        <v>93</v>
      </c>
      <c r="B34" s="46">
        <v>6</v>
      </c>
      <c r="C34" s="46"/>
      <c r="E34" s="47" t="s">
        <v>106</v>
      </c>
      <c r="F34" s="46">
        <v>494</v>
      </c>
    </row>
    <row r="35" spans="1:6" s="31" customFormat="1" ht="15" x14ac:dyDescent="0.25">
      <c r="A35" s="47" t="s">
        <v>244</v>
      </c>
      <c r="B35" s="46">
        <v>32</v>
      </c>
      <c r="C35" s="46"/>
      <c r="E35" s="51"/>
      <c r="F35" s="77"/>
    </row>
    <row r="36" spans="1:6" s="31" customFormat="1" ht="15" x14ac:dyDescent="0.25">
      <c r="A36" s="47" t="s">
        <v>94</v>
      </c>
      <c r="B36" s="46">
        <v>7</v>
      </c>
      <c r="C36" s="46"/>
      <c r="E36" s="50" t="s">
        <v>107</v>
      </c>
      <c r="F36" s="46"/>
    </row>
    <row r="37" spans="1:6" s="31" customFormat="1" ht="15" x14ac:dyDescent="0.25">
      <c r="A37" s="47" t="s">
        <v>201</v>
      </c>
      <c r="B37" s="46">
        <v>78</v>
      </c>
      <c r="C37" s="46"/>
      <c r="E37" s="47" t="s">
        <v>133</v>
      </c>
      <c r="F37" s="46">
        <f>ENROLLMENT!L18</f>
        <v>139</v>
      </c>
    </row>
    <row r="38" spans="1:6" s="31" customFormat="1" ht="15" x14ac:dyDescent="0.25">
      <c r="A38" s="47" t="s">
        <v>95</v>
      </c>
      <c r="B38" s="46">
        <v>75</v>
      </c>
      <c r="C38" s="48"/>
      <c r="E38" s="47" t="s">
        <v>138</v>
      </c>
      <c r="F38" s="46">
        <f>ENROLLMENT!L19</f>
        <v>300</v>
      </c>
    </row>
    <row r="39" spans="1:6" s="31" customFormat="1" ht="15" x14ac:dyDescent="0.25">
      <c r="A39" s="47" t="s">
        <v>96</v>
      </c>
      <c r="B39" s="46">
        <v>14</v>
      </c>
      <c r="C39" s="46"/>
      <c r="E39" s="82" t="s">
        <v>181</v>
      </c>
      <c r="F39" s="46">
        <f>ENROLLMENT!L20</f>
        <v>20</v>
      </c>
    </row>
    <row r="40" spans="1:6" s="31" customFormat="1" ht="15" x14ac:dyDescent="0.25">
      <c r="A40" s="47" t="s">
        <v>97</v>
      </c>
      <c r="B40" s="46">
        <v>20</v>
      </c>
      <c r="C40" s="46"/>
      <c r="E40" s="47" t="s">
        <v>140</v>
      </c>
      <c r="F40" s="46">
        <f>ENROLLMENT!L21</f>
        <v>25</v>
      </c>
    </row>
    <row r="41" spans="1:6" s="31" customFormat="1" ht="15" x14ac:dyDescent="0.25">
      <c r="A41" s="47" t="s">
        <v>200</v>
      </c>
      <c r="B41" s="46">
        <v>45</v>
      </c>
      <c r="C41" s="46"/>
      <c r="E41" s="47" t="s">
        <v>108</v>
      </c>
      <c r="F41" s="46">
        <f>ENROLLMENT!L22</f>
        <v>108</v>
      </c>
    </row>
    <row r="42" spans="1:6" s="31" customFormat="1" ht="15" x14ac:dyDescent="0.25">
      <c r="A42" s="47" t="s">
        <v>98</v>
      </c>
      <c r="B42" s="46">
        <v>194</v>
      </c>
      <c r="C42" s="46"/>
      <c r="E42" s="47" t="s">
        <v>109</v>
      </c>
      <c r="F42" s="46">
        <f>ENROLLMENT!L23</f>
        <v>17</v>
      </c>
    </row>
    <row r="43" spans="1:6" s="31" customFormat="1" ht="15" x14ac:dyDescent="0.25">
      <c r="A43" s="47" t="s">
        <v>99</v>
      </c>
      <c r="B43" s="46">
        <v>320</v>
      </c>
      <c r="C43" s="48"/>
      <c r="E43" s="47" t="s">
        <v>211</v>
      </c>
      <c r="F43" s="46">
        <f>ENROLLMENT!L24</f>
        <v>20</v>
      </c>
    </row>
    <row r="44" spans="1:6" s="31" customFormat="1" ht="15.75" customHeight="1" x14ac:dyDescent="0.25">
      <c r="A44" s="47" t="s">
        <v>171</v>
      </c>
      <c r="B44" s="46">
        <v>198</v>
      </c>
      <c r="E44" s="47" t="s">
        <v>210</v>
      </c>
      <c r="F44" s="48">
        <f>ENROLLMENT!L25</f>
        <v>114</v>
      </c>
    </row>
    <row r="45" spans="1:6" s="31" customFormat="1" ht="14.25" customHeight="1" x14ac:dyDescent="0.25">
      <c r="A45" s="47" t="s">
        <v>101</v>
      </c>
      <c r="B45" s="46">
        <v>28</v>
      </c>
      <c r="E45" s="51" t="s">
        <v>25</v>
      </c>
      <c r="F45" s="50">
        <f>SUM(F37:F44)</f>
        <v>743</v>
      </c>
    </row>
    <row r="46" spans="1:6" s="31" customFormat="1" ht="15" x14ac:dyDescent="0.25">
      <c r="A46" s="47" t="s">
        <v>102</v>
      </c>
      <c r="B46" s="46">
        <v>4</v>
      </c>
    </row>
    <row r="47" spans="1:6" s="31" customFormat="1" ht="15" x14ac:dyDescent="0.25">
      <c r="A47" s="47" t="s">
        <v>103</v>
      </c>
      <c r="B47" s="46">
        <v>32</v>
      </c>
      <c r="E47" s="51" t="s">
        <v>131</v>
      </c>
    </row>
    <row r="48" spans="1:6" s="31" customFormat="1" ht="15" x14ac:dyDescent="0.25">
      <c r="A48" s="47" t="s">
        <v>104</v>
      </c>
      <c r="B48" s="46">
        <v>46</v>
      </c>
    </row>
    <row r="49" spans="1:6" x14ac:dyDescent="0.25">
      <c r="A49" s="47" t="s">
        <v>161</v>
      </c>
      <c r="B49" s="46">
        <v>48</v>
      </c>
      <c r="E49" s="31"/>
      <c r="F49" s="31"/>
    </row>
    <row r="50" spans="1:6" x14ac:dyDescent="0.25">
      <c r="A50" s="47" t="s">
        <v>117</v>
      </c>
      <c r="B50" s="46">
        <v>59</v>
      </c>
      <c r="E50" s="31"/>
      <c r="F50" s="31"/>
    </row>
    <row r="51" spans="1:6" x14ac:dyDescent="0.25">
      <c r="A51" s="47" t="s">
        <v>139</v>
      </c>
      <c r="B51" s="46">
        <v>9</v>
      </c>
    </row>
    <row r="52" spans="1:6" x14ac:dyDescent="0.25">
      <c r="A52" s="47" t="s">
        <v>174</v>
      </c>
      <c r="B52" s="48">
        <v>22</v>
      </c>
    </row>
    <row r="53" spans="1:6" x14ac:dyDescent="0.25">
      <c r="A53" s="51" t="s">
        <v>25</v>
      </c>
      <c r="B53" s="50">
        <f>SUM(B3:B52)</f>
        <v>2724</v>
      </c>
    </row>
    <row r="68" spans="1:10" x14ac:dyDescent="0.25">
      <c r="C68" s="8"/>
      <c r="J68" s="3"/>
    </row>
    <row r="69" spans="1:10" x14ac:dyDescent="0.25">
      <c r="C69" s="5"/>
    </row>
    <row r="70" spans="1:10" s="3" customFormat="1" x14ac:dyDescent="0.25">
      <c r="A70"/>
      <c r="B70"/>
      <c r="C70" s="9"/>
      <c r="E70"/>
      <c r="F70"/>
      <c r="H70"/>
      <c r="I70"/>
      <c r="J70"/>
    </row>
    <row r="73" spans="1:10" x14ac:dyDescent="0.25">
      <c r="A73" s="7"/>
    </row>
    <row r="74" spans="1:10" x14ac:dyDescent="0.25">
      <c r="A74" s="5"/>
      <c r="B74" s="8"/>
    </row>
    <row r="75" spans="1:10" x14ac:dyDescent="0.25">
      <c r="A75" s="7"/>
      <c r="B75" s="5"/>
    </row>
    <row r="76" spans="1:10" x14ac:dyDescent="0.25">
      <c r="B76" s="9"/>
      <c r="E76" s="3"/>
      <c r="F76" s="3"/>
    </row>
  </sheetData>
  <customSheetViews>
    <customSheetView guid="{0782D04A-F9DD-462B-84E5-7F9CBB74479B}" showPageBreaks="1" showGridLines="0">
      <pageMargins left="0.5" right="0.5" top="0.73" bottom="0.48" header="0.28000000000000003" footer="0.24"/>
      <printOptions verticalCentered="1"/>
      <pageSetup scale="94" orientation="portrait" horizontalDpi="4294967292" verticalDpi="300" r:id="rId1"/>
      <headerFooter alignWithMargins="0">
        <oddHeader>&amp;C&amp;"Times New Roman,Bold"&amp;U
ENROLLMENT BY MAJOR*</oddHeader>
      </headerFooter>
    </customSheetView>
  </customSheetViews>
  <phoneticPr fontId="0" type="noConversion"/>
  <printOptions verticalCentered="1" gridLinesSet="0"/>
  <pageMargins left="0.5" right="0.5" top="0.73" bottom="0.48" header="0.28000000000000003" footer="0.24"/>
  <pageSetup scale="94" orientation="portrait" horizontalDpi="4294967292" verticalDpi="300" r:id="rId2"/>
  <headerFooter alignWithMargins="0">
    <oddHeader>&amp;C&amp;"Times New Roman,Bold"&amp;U
ENROLLMENT BY MAJOR&amp;U*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8"/>
  <sheetViews>
    <sheetView showGridLines="0" view="pageLayout" zoomScaleNormal="75" workbookViewId="0">
      <selection activeCell="A4" sqref="A4"/>
    </sheetView>
  </sheetViews>
  <sheetFormatPr defaultRowHeight="18.75" x14ac:dyDescent="0.3"/>
  <cols>
    <col min="1" max="1" width="46" customWidth="1"/>
    <col min="5" max="5" width="9.88671875" style="42" bestFit="1" customWidth="1"/>
    <col min="6" max="6" width="9.88671875" customWidth="1"/>
    <col min="10" max="10" width="8.88671875" style="42"/>
  </cols>
  <sheetData>
    <row r="4" spans="1:10" ht="23.25" customHeight="1" x14ac:dyDescent="0.3">
      <c r="C4" s="40" t="s">
        <v>123</v>
      </c>
      <c r="D4" s="86"/>
      <c r="E4" s="87"/>
      <c r="F4" s="67" t="s">
        <v>124</v>
      </c>
      <c r="G4" s="95"/>
      <c r="H4" s="87"/>
      <c r="I4" s="40" t="s">
        <v>7</v>
      </c>
      <c r="J4" s="64"/>
    </row>
    <row r="5" spans="1:10" x14ac:dyDescent="0.3">
      <c r="A5" s="42"/>
      <c r="B5" s="64">
        <v>2015</v>
      </c>
      <c r="C5" s="64">
        <v>2016</v>
      </c>
      <c r="D5" s="88">
        <v>2017</v>
      </c>
      <c r="E5" s="64">
        <v>2015</v>
      </c>
      <c r="F5" s="64">
        <v>2016</v>
      </c>
      <c r="G5" s="88">
        <v>2017</v>
      </c>
      <c r="H5" s="64">
        <v>2015</v>
      </c>
      <c r="I5" s="64">
        <v>2016</v>
      </c>
      <c r="J5" s="88">
        <v>2017</v>
      </c>
    </row>
    <row r="6" spans="1:10" x14ac:dyDescent="0.3">
      <c r="A6" s="40" t="s">
        <v>8</v>
      </c>
      <c r="B6" s="42"/>
      <c r="C6" s="42"/>
      <c r="D6" s="89"/>
      <c r="E6" s="90"/>
      <c r="F6" s="42"/>
      <c r="G6" s="89"/>
      <c r="H6" s="90"/>
      <c r="I6" s="42"/>
    </row>
    <row r="7" spans="1:10" x14ac:dyDescent="0.3">
      <c r="A7" s="41" t="s">
        <v>13</v>
      </c>
      <c r="B7" s="42">
        <v>0</v>
      </c>
      <c r="C7" s="123">
        <v>0</v>
      </c>
      <c r="D7" s="89">
        <f>ENROLLMENT!J6</f>
        <v>0</v>
      </c>
      <c r="E7" s="42">
        <v>20</v>
      </c>
      <c r="F7" s="123">
        <v>38</v>
      </c>
      <c r="G7" s="89">
        <f>ENROLLMENT!K6</f>
        <v>22</v>
      </c>
      <c r="H7" s="90">
        <f t="shared" ref="H7:J8" si="0">B7+E7</f>
        <v>20</v>
      </c>
      <c r="I7" s="42">
        <f t="shared" si="0"/>
        <v>38</v>
      </c>
      <c r="J7" s="42">
        <f t="shared" si="0"/>
        <v>22</v>
      </c>
    </row>
    <row r="8" spans="1:10" x14ac:dyDescent="0.3">
      <c r="A8" s="41" t="s">
        <v>14</v>
      </c>
      <c r="B8" s="64">
        <v>4</v>
      </c>
      <c r="C8" s="122">
        <v>4</v>
      </c>
      <c r="D8" s="88">
        <f>ENROLLMENT!J7</f>
        <v>2</v>
      </c>
      <c r="E8" s="64">
        <v>1178</v>
      </c>
      <c r="F8" s="122">
        <v>1210</v>
      </c>
      <c r="G8" s="88">
        <f>ENROLLMENT!K7</f>
        <v>1204</v>
      </c>
      <c r="H8" s="87">
        <f t="shared" si="0"/>
        <v>1182</v>
      </c>
      <c r="I8" s="64">
        <f t="shared" si="0"/>
        <v>1214</v>
      </c>
      <c r="J8" s="64">
        <f t="shared" si="0"/>
        <v>1206</v>
      </c>
    </row>
    <row r="9" spans="1:10" x14ac:dyDescent="0.3">
      <c r="A9" s="41" t="s">
        <v>15</v>
      </c>
      <c r="B9" s="42">
        <f>SUM(B7:B8)</f>
        <v>4</v>
      </c>
      <c r="C9" s="123">
        <f>SUM(C7:C8)</f>
        <v>4</v>
      </c>
      <c r="D9" s="89">
        <f>SUM(D7:D8)</f>
        <v>2</v>
      </c>
      <c r="E9" s="90">
        <f t="shared" ref="E9:J9" si="1">SUM(E7:E8)</f>
        <v>1198</v>
      </c>
      <c r="F9" s="123">
        <f t="shared" si="1"/>
        <v>1248</v>
      </c>
      <c r="G9" s="89">
        <f t="shared" si="1"/>
        <v>1226</v>
      </c>
      <c r="H9" s="90">
        <f t="shared" si="1"/>
        <v>1202</v>
      </c>
      <c r="I9" s="42">
        <f t="shared" si="1"/>
        <v>1252</v>
      </c>
      <c r="J9" s="42">
        <f t="shared" si="1"/>
        <v>1228</v>
      </c>
    </row>
    <row r="10" spans="1:10" x14ac:dyDescent="0.3">
      <c r="A10" s="42"/>
      <c r="B10" s="42"/>
      <c r="C10" s="123"/>
      <c r="D10" s="89"/>
      <c r="E10" s="90"/>
      <c r="F10" s="123"/>
      <c r="G10" s="89"/>
      <c r="H10" s="90"/>
      <c r="I10" s="42"/>
    </row>
    <row r="11" spans="1:10" x14ac:dyDescent="0.3">
      <c r="A11" s="41" t="s">
        <v>17</v>
      </c>
      <c r="B11" s="42">
        <v>2</v>
      </c>
      <c r="C11" s="123">
        <v>5</v>
      </c>
      <c r="D11" s="89">
        <f>ENROLLMENT!J10</f>
        <v>7</v>
      </c>
      <c r="E11" s="42">
        <v>1219</v>
      </c>
      <c r="F11" s="123">
        <v>1208</v>
      </c>
      <c r="G11" s="89">
        <f>ENROLLMENT!K10</f>
        <v>1280</v>
      </c>
      <c r="H11" s="90">
        <f t="shared" ref="H11:J14" si="2">B11+E11</f>
        <v>1221</v>
      </c>
      <c r="I11" s="42">
        <f t="shared" si="2"/>
        <v>1213</v>
      </c>
      <c r="J11" s="42">
        <f t="shared" si="2"/>
        <v>1287</v>
      </c>
    </row>
    <row r="12" spans="1:10" x14ac:dyDescent="0.3">
      <c r="A12" s="41" t="s">
        <v>18</v>
      </c>
      <c r="B12" s="42">
        <v>6</v>
      </c>
      <c r="C12" s="123">
        <v>8</v>
      </c>
      <c r="D12" s="89">
        <f>ENROLLMENT!J11</f>
        <v>4</v>
      </c>
      <c r="E12" s="42">
        <v>1235</v>
      </c>
      <c r="F12" s="123">
        <v>1320</v>
      </c>
      <c r="G12" s="89">
        <f>ENROLLMENT!K11</f>
        <v>1310</v>
      </c>
      <c r="H12" s="90">
        <f t="shared" si="2"/>
        <v>1241</v>
      </c>
      <c r="I12" s="42">
        <f t="shared" si="2"/>
        <v>1328</v>
      </c>
      <c r="J12" s="42">
        <f t="shared" si="2"/>
        <v>1314</v>
      </c>
    </row>
    <row r="13" spans="1:10" x14ac:dyDescent="0.3">
      <c r="A13" s="41" t="s">
        <v>19</v>
      </c>
      <c r="B13" s="42">
        <v>353</v>
      </c>
      <c r="C13" s="123">
        <v>390</v>
      </c>
      <c r="D13" s="89">
        <f>ENROLLMENT!J12</f>
        <v>402</v>
      </c>
      <c r="E13" s="42">
        <v>1553</v>
      </c>
      <c r="F13" s="123">
        <v>1528</v>
      </c>
      <c r="G13" s="89">
        <f>ENROLLMENT!K12</f>
        <v>1588</v>
      </c>
      <c r="H13" s="90">
        <f t="shared" si="2"/>
        <v>1906</v>
      </c>
      <c r="I13" s="42">
        <f t="shared" si="2"/>
        <v>1918</v>
      </c>
      <c r="J13" s="42">
        <f t="shared" si="2"/>
        <v>1990</v>
      </c>
    </row>
    <row r="14" spans="1:10" x14ac:dyDescent="0.3">
      <c r="A14" s="41" t="s">
        <v>20</v>
      </c>
      <c r="B14" s="64">
        <v>55</v>
      </c>
      <c r="C14" s="122">
        <v>64</v>
      </c>
      <c r="D14" s="88">
        <f>ENROLLMENT!J13</f>
        <v>54</v>
      </c>
      <c r="E14" s="64">
        <v>6</v>
      </c>
      <c r="F14" s="122">
        <v>8</v>
      </c>
      <c r="G14" s="88">
        <f>ENROLLMENT!K13</f>
        <v>6</v>
      </c>
      <c r="H14" s="87">
        <f t="shared" si="2"/>
        <v>61</v>
      </c>
      <c r="I14" s="64">
        <f t="shared" si="2"/>
        <v>72</v>
      </c>
      <c r="J14" s="64">
        <f t="shared" si="2"/>
        <v>60</v>
      </c>
    </row>
    <row r="15" spans="1:10" x14ac:dyDescent="0.3">
      <c r="A15" s="43" t="s">
        <v>125</v>
      </c>
      <c r="B15" s="65">
        <f t="shared" ref="B15:J15" si="3">SUM(B9:B14)</f>
        <v>420</v>
      </c>
      <c r="C15" s="65">
        <f>SUM(C9:C14)</f>
        <v>471</v>
      </c>
      <c r="D15" s="91">
        <f>SUM(D9:D14)</f>
        <v>469</v>
      </c>
      <c r="E15" s="92">
        <f>SUM(E9:E14)</f>
        <v>5211</v>
      </c>
      <c r="F15" s="65">
        <f t="shared" si="3"/>
        <v>5312</v>
      </c>
      <c r="G15" s="91">
        <f t="shared" si="3"/>
        <v>5410</v>
      </c>
      <c r="H15" s="92">
        <f t="shared" si="3"/>
        <v>5631</v>
      </c>
      <c r="I15" s="65">
        <f t="shared" si="3"/>
        <v>5783</v>
      </c>
      <c r="J15" s="65">
        <f t="shared" si="3"/>
        <v>5879</v>
      </c>
    </row>
    <row r="16" spans="1:10" x14ac:dyDescent="0.3">
      <c r="A16" s="42"/>
      <c r="B16" s="42"/>
      <c r="C16" s="42"/>
      <c r="D16" s="89"/>
      <c r="E16" s="90"/>
      <c r="F16" s="42"/>
      <c r="G16" s="89"/>
      <c r="H16" s="90"/>
      <c r="I16" s="42"/>
    </row>
    <row r="17" spans="1:10" x14ac:dyDescent="0.3">
      <c r="A17" s="40" t="s">
        <v>22</v>
      </c>
      <c r="B17" s="42"/>
      <c r="C17" s="42"/>
      <c r="D17" s="89"/>
      <c r="E17" s="90"/>
      <c r="F17" s="42"/>
      <c r="G17" s="89"/>
      <c r="H17" s="90"/>
      <c r="I17" s="42"/>
    </row>
    <row r="18" spans="1:10" x14ac:dyDescent="0.3">
      <c r="A18" s="41" t="s">
        <v>133</v>
      </c>
      <c r="B18" s="42">
        <v>0</v>
      </c>
      <c r="C18" s="42">
        <v>0</v>
      </c>
      <c r="D18" s="89">
        <f>ENROLLMENT!J18</f>
        <v>0</v>
      </c>
      <c r="E18" s="42">
        <v>146</v>
      </c>
      <c r="F18" s="123">
        <v>141</v>
      </c>
      <c r="G18" s="89">
        <f>ENROLLMENT!K18</f>
        <v>139</v>
      </c>
      <c r="H18" s="90">
        <f t="shared" ref="H18:J25" si="4">B18+E18</f>
        <v>146</v>
      </c>
      <c r="I18" s="42">
        <f t="shared" si="4"/>
        <v>141</v>
      </c>
      <c r="J18" s="42">
        <f t="shared" si="4"/>
        <v>139</v>
      </c>
    </row>
    <row r="19" spans="1:10" x14ac:dyDescent="0.3">
      <c r="A19" s="41" t="s">
        <v>138</v>
      </c>
      <c r="B19" s="42">
        <v>3</v>
      </c>
      <c r="C19" s="42">
        <v>0</v>
      </c>
      <c r="D19" s="89">
        <f>ENROLLMENT!J19</f>
        <v>0</v>
      </c>
      <c r="E19" s="42">
        <v>270</v>
      </c>
      <c r="F19" s="123">
        <v>291</v>
      </c>
      <c r="G19" s="89">
        <f>ENROLLMENT!K19</f>
        <v>300</v>
      </c>
      <c r="H19" s="90">
        <f t="shared" si="4"/>
        <v>273</v>
      </c>
      <c r="I19" s="42">
        <f t="shared" si="4"/>
        <v>291</v>
      </c>
      <c r="J19" s="42">
        <f t="shared" si="4"/>
        <v>300</v>
      </c>
    </row>
    <row r="20" spans="1:10" x14ac:dyDescent="0.3">
      <c r="A20" s="6" t="s">
        <v>181</v>
      </c>
      <c r="B20" s="42">
        <v>0</v>
      </c>
      <c r="C20" s="42">
        <v>0</v>
      </c>
      <c r="D20" s="89">
        <f>ENROLLMENT!J20</f>
        <v>0</v>
      </c>
      <c r="E20" s="42">
        <v>6</v>
      </c>
      <c r="F20" s="123">
        <v>5</v>
      </c>
      <c r="G20" s="89">
        <f>ENROLLMENT!K20</f>
        <v>20</v>
      </c>
      <c r="H20" s="90">
        <f t="shared" si="4"/>
        <v>6</v>
      </c>
      <c r="I20" s="42">
        <f t="shared" si="4"/>
        <v>5</v>
      </c>
      <c r="J20" s="42">
        <f t="shared" si="4"/>
        <v>20</v>
      </c>
    </row>
    <row r="21" spans="1:10" x14ac:dyDescent="0.3">
      <c r="A21" s="41" t="s">
        <v>140</v>
      </c>
      <c r="B21" s="42">
        <v>0</v>
      </c>
      <c r="C21" s="42">
        <v>0</v>
      </c>
      <c r="D21" s="89">
        <f>ENROLLMENT!J21</f>
        <v>0</v>
      </c>
      <c r="E21" s="42">
        <v>31</v>
      </c>
      <c r="F21" s="123">
        <v>36</v>
      </c>
      <c r="G21" s="89">
        <f>ENROLLMENT!K21</f>
        <v>25</v>
      </c>
      <c r="H21" s="90">
        <f t="shared" si="4"/>
        <v>31</v>
      </c>
      <c r="I21" s="42">
        <f t="shared" si="4"/>
        <v>36</v>
      </c>
      <c r="J21" s="42">
        <f t="shared" si="4"/>
        <v>25</v>
      </c>
    </row>
    <row r="22" spans="1:10" x14ac:dyDescent="0.3">
      <c r="A22" s="41" t="s">
        <v>108</v>
      </c>
      <c r="B22" s="42">
        <v>39</v>
      </c>
      <c r="C22" s="123">
        <v>61</v>
      </c>
      <c r="D22" s="89">
        <f>ENROLLMENT!J22</f>
        <v>58</v>
      </c>
      <c r="E22" s="42">
        <v>78</v>
      </c>
      <c r="F22" s="123">
        <v>40</v>
      </c>
      <c r="G22" s="89">
        <f>ENROLLMENT!K22</f>
        <v>50</v>
      </c>
      <c r="H22" s="90">
        <f t="shared" si="4"/>
        <v>117</v>
      </c>
      <c r="I22" s="42">
        <f t="shared" si="4"/>
        <v>101</v>
      </c>
      <c r="J22" s="42">
        <f t="shared" si="4"/>
        <v>108</v>
      </c>
    </row>
    <row r="23" spans="1:10" x14ac:dyDescent="0.3">
      <c r="A23" s="41" t="s">
        <v>109</v>
      </c>
      <c r="B23" s="42">
        <v>39</v>
      </c>
      <c r="C23" s="123">
        <v>17</v>
      </c>
      <c r="D23" s="89">
        <f>ENROLLMENT!J23</f>
        <v>16</v>
      </c>
      <c r="E23" s="42">
        <v>0</v>
      </c>
      <c r="F23" s="123">
        <v>3</v>
      </c>
      <c r="G23" s="89">
        <f>ENROLLMENT!K23</f>
        <v>1</v>
      </c>
      <c r="H23" s="90">
        <f t="shared" si="4"/>
        <v>39</v>
      </c>
      <c r="I23" s="42">
        <f t="shared" si="4"/>
        <v>20</v>
      </c>
      <c r="J23" s="42">
        <f t="shared" si="4"/>
        <v>17</v>
      </c>
    </row>
    <row r="24" spans="1:10" x14ac:dyDescent="0.3">
      <c r="A24" s="41" t="s">
        <v>211</v>
      </c>
      <c r="B24" s="42">
        <v>0</v>
      </c>
      <c r="C24" s="123">
        <v>3</v>
      </c>
      <c r="D24" s="89">
        <f>ENROLLMENT!J24</f>
        <v>5</v>
      </c>
      <c r="E24" s="42">
        <v>0</v>
      </c>
      <c r="F24" s="123">
        <v>11</v>
      </c>
      <c r="G24" s="89">
        <f>ENROLLMENT!K24</f>
        <v>15</v>
      </c>
      <c r="H24" s="90">
        <f t="shared" si="4"/>
        <v>0</v>
      </c>
      <c r="I24" s="42">
        <f t="shared" si="4"/>
        <v>14</v>
      </c>
      <c r="J24" s="42">
        <f t="shared" si="4"/>
        <v>20</v>
      </c>
    </row>
    <row r="25" spans="1:10" x14ac:dyDescent="0.3">
      <c r="A25" s="6" t="s">
        <v>182</v>
      </c>
      <c r="B25" s="64">
        <v>0</v>
      </c>
      <c r="C25" s="122">
        <v>0</v>
      </c>
      <c r="D25" s="88">
        <f>ENROLLMENT!J25</f>
        <v>0</v>
      </c>
      <c r="E25" s="64">
        <v>113</v>
      </c>
      <c r="F25" s="122">
        <v>113</v>
      </c>
      <c r="G25" s="88">
        <f>ENROLLMENT!K25</f>
        <v>114</v>
      </c>
      <c r="H25" s="87">
        <f t="shared" si="4"/>
        <v>113</v>
      </c>
      <c r="I25" s="64">
        <f t="shared" si="4"/>
        <v>113</v>
      </c>
      <c r="J25" s="64">
        <f t="shared" si="4"/>
        <v>114</v>
      </c>
    </row>
    <row r="26" spans="1:10" x14ac:dyDescent="0.3">
      <c r="A26" s="43" t="s">
        <v>126</v>
      </c>
      <c r="B26" s="65">
        <f t="shared" ref="B26:J26" si="5">SUM(B18:B25)</f>
        <v>81</v>
      </c>
      <c r="C26" s="65">
        <f t="shared" si="5"/>
        <v>81</v>
      </c>
      <c r="D26" s="91">
        <f t="shared" si="5"/>
        <v>79</v>
      </c>
      <c r="E26" s="92">
        <f t="shared" si="5"/>
        <v>644</v>
      </c>
      <c r="F26" s="65">
        <f t="shared" si="5"/>
        <v>640</v>
      </c>
      <c r="G26" s="91">
        <f t="shared" si="5"/>
        <v>664</v>
      </c>
      <c r="H26" s="92">
        <f t="shared" si="5"/>
        <v>725</v>
      </c>
      <c r="I26" s="65">
        <f t="shared" si="5"/>
        <v>721</v>
      </c>
      <c r="J26" s="65">
        <f t="shared" si="5"/>
        <v>743</v>
      </c>
    </row>
    <row r="27" spans="1:10" x14ac:dyDescent="0.3">
      <c r="A27" s="42"/>
      <c r="B27" s="42"/>
      <c r="C27" s="42"/>
      <c r="D27" s="89"/>
      <c r="E27" s="90"/>
      <c r="F27" s="42"/>
      <c r="G27" s="89"/>
      <c r="H27" s="90"/>
      <c r="I27" s="42"/>
    </row>
    <row r="28" spans="1:10" x14ac:dyDescent="0.3">
      <c r="A28" s="43" t="s">
        <v>127</v>
      </c>
      <c r="B28" s="66">
        <f t="shared" ref="B28:J28" si="6">SUM(B15,B26)</f>
        <v>501</v>
      </c>
      <c r="C28" s="66">
        <f t="shared" si="6"/>
        <v>552</v>
      </c>
      <c r="D28" s="93">
        <f t="shared" si="6"/>
        <v>548</v>
      </c>
      <c r="E28" s="94">
        <f t="shared" si="6"/>
        <v>5855</v>
      </c>
      <c r="F28" s="66">
        <f t="shared" si="6"/>
        <v>5952</v>
      </c>
      <c r="G28" s="93">
        <f t="shared" si="6"/>
        <v>6074</v>
      </c>
      <c r="H28" s="96">
        <f t="shared" si="6"/>
        <v>6356</v>
      </c>
      <c r="I28" s="66">
        <f t="shared" si="6"/>
        <v>6504</v>
      </c>
      <c r="J28" s="66">
        <f t="shared" si="6"/>
        <v>6622</v>
      </c>
    </row>
  </sheetData>
  <customSheetViews>
    <customSheetView guid="{0782D04A-F9DD-462B-84E5-7F9CBB74479B}" scale="75" showPageBreaks="1" printArea="1">
      <selection activeCell="J14" sqref="J14"/>
      <pageMargins left="0.25" right="0.25" top="0.17" bottom="0.5" header="0.19" footer="0.5"/>
      <printOptions horizontalCentered="1" verticalCentered="1"/>
      <pageSetup scale="76" orientation="landscape" r:id="rId1"/>
      <headerFooter alignWithMargins="0"/>
    </customSheetView>
  </customSheetViews>
  <phoneticPr fontId="0" type="noConversion"/>
  <printOptions verticalCentered="1"/>
  <pageMargins left="0.25" right="0.25" top="0.25" bottom="0.25" header="0.25" footer="0.5"/>
  <pageSetup scale="76" orientation="landscape" r:id="rId2"/>
  <headerFooter alignWithMargins="0">
    <oddHeader>&amp;C&amp;"Times New Roman,Bold"&amp;14PART III
&amp;UENROLLMENT COMPARISON REPORT
2015-2017</oddHeader>
  </headerFooter>
  <ignoredErrors>
    <ignoredError sqref="G15 D1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K55"/>
  <sheetViews>
    <sheetView showGridLines="0" view="pageLayout" zoomScaleNormal="115" workbookViewId="0">
      <selection activeCell="B3" sqref="B3"/>
    </sheetView>
  </sheetViews>
  <sheetFormatPr defaultRowHeight="15.75" x14ac:dyDescent="0.25"/>
  <cols>
    <col min="2" max="2" width="26.77734375" customWidth="1"/>
    <col min="3" max="6" width="6.88671875" customWidth="1"/>
    <col min="7" max="7" width="5.88671875" style="46" customWidth="1"/>
    <col min="8" max="8" width="28.44140625" customWidth="1"/>
    <col min="9" max="9" width="6.88671875" customWidth="1"/>
    <col min="10" max="11" width="6.88671875" style="46" customWidth="1"/>
    <col min="12" max="12" width="8.88671875" customWidth="1"/>
  </cols>
  <sheetData>
    <row r="1" spans="2:11" x14ac:dyDescent="0.25">
      <c r="B1" s="49"/>
      <c r="C1" s="53">
        <v>2015</v>
      </c>
      <c r="D1" s="53">
        <v>2016</v>
      </c>
      <c r="E1" s="53">
        <v>2017</v>
      </c>
      <c r="F1" s="53"/>
      <c r="G1"/>
      <c r="H1" s="31"/>
      <c r="I1" s="53">
        <v>2015</v>
      </c>
      <c r="J1" s="53">
        <v>2016</v>
      </c>
      <c r="K1" s="53">
        <v>2017</v>
      </c>
    </row>
    <row r="2" spans="2:11" x14ac:dyDescent="0.25">
      <c r="B2" s="50" t="s">
        <v>118</v>
      </c>
      <c r="C2" s="46"/>
      <c r="D2" s="46"/>
      <c r="E2" s="46"/>
      <c r="F2" s="46"/>
      <c r="G2" s="31"/>
      <c r="H2" s="51" t="s">
        <v>119</v>
      </c>
      <c r="I2" s="46"/>
    </row>
    <row r="3" spans="2:11" x14ac:dyDescent="0.25">
      <c r="B3" s="47" t="s">
        <v>236</v>
      </c>
      <c r="C3" s="46">
        <v>17</v>
      </c>
      <c r="D3" s="46">
        <v>22</v>
      </c>
      <c r="E3" s="46">
        <f>IFERROR(VLOOKUP(B3,MAJORS!A:B,2,FALSE),0)</f>
        <v>23</v>
      </c>
      <c r="F3" s="46"/>
      <c r="G3" s="31"/>
      <c r="H3" s="47" t="s">
        <v>208</v>
      </c>
      <c r="I3" s="46">
        <v>114</v>
      </c>
      <c r="J3" s="46">
        <v>176</v>
      </c>
      <c r="K3" s="46">
        <f>IFERROR(VLOOKUP(H3,MAJORS!E:F,2,FALSE),0)</f>
        <v>193</v>
      </c>
    </row>
    <row r="4" spans="2:11" x14ac:dyDescent="0.25">
      <c r="B4" s="47" t="s">
        <v>169</v>
      </c>
      <c r="C4" s="46">
        <v>16</v>
      </c>
      <c r="D4" s="46">
        <v>24</v>
      </c>
      <c r="E4" s="46">
        <f>IFERROR(VLOOKUP(B4,MAJORS!A:B,2,FALSE),0)</f>
        <v>38</v>
      </c>
      <c r="F4" s="46"/>
      <c r="G4" s="31"/>
      <c r="H4" s="47" t="s">
        <v>207</v>
      </c>
      <c r="I4" s="46">
        <v>27</v>
      </c>
      <c r="J4" s="46">
        <v>94</v>
      </c>
      <c r="K4" s="46">
        <f>IFERROR(VLOOKUP(H4,MAJORS!E:F,2,FALSE),0)</f>
        <v>129</v>
      </c>
    </row>
    <row r="5" spans="2:11" x14ac:dyDescent="0.25">
      <c r="B5" s="47" t="s">
        <v>77</v>
      </c>
      <c r="C5" s="46">
        <v>22</v>
      </c>
      <c r="D5" s="46">
        <v>29</v>
      </c>
      <c r="E5" s="46">
        <f>IFERROR(VLOOKUP(B5,MAJORS!A:B,2,FALSE),0)</f>
        <v>24</v>
      </c>
      <c r="F5" s="46"/>
      <c r="G5" s="31"/>
      <c r="H5" s="47" t="s">
        <v>164</v>
      </c>
      <c r="I5" s="46">
        <v>17</v>
      </c>
      <c r="J5" s="46">
        <v>2</v>
      </c>
      <c r="K5" s="46">
        <f>IFERROR(VLOOKUP(H5,MAJORS!E:F,2,FALSE),0)</f>
        <v>0</v>
      </c>
    </row>
    <row r="6" spans="2:11" x14ac:dyDescent="0.25">
      <c r="B6" s="47" t="s">
        <v>237</v>
      </c>
      <c r="C6" s="46">
        <v>10</v>
      </c>
      <c r="D6" s="46">
        <v>12</v>
      </c>
      <c r="E6" s="46">
        <f>IFERROR(VLOOKUP(B6,MAJORS!A:B,2,FALSE),0)</f>
        <v>16</v>
      </c>
      <c r="F6" s="46"/>
      <c r="G6" s="31"/>
      <c r="H6" s="47" t="s">
        <v>90</v>
      </c>
      <c r="I6" s="46">
        <v>173</v>
      </c>
      <c r="J6" s="46">
        <v>175</v>
      </c>
      <c r="K6" s="46">
        <f>IFERROR(VLOOKUP(H6,MAJORS!E:F,2,FALSE),0)</f>
        <v>169</v>
      </c>
    </row>
    <row r="7" spans="2:11" x14ac:dyDescent="0.25">
      <c r="B7" s="47" t="s">
        <v>172</v>
      </c>
      <c r="C7" s="46">
        <v>43</v>
      </c>
      <c r="D7" s="46">
        <v>44</v>
      </c>
      <c r="E7" s="46">
        <f>IFERROR(VLOOKUP(B7,MAJORS!A:B,2,FALSE),0)</f>
        <v>51</v>
      </c>
      <c r="F7" s="46"/>
      <c r="G7" s="31"/>
      <c r="H7" s="47" t="s">
        <v>209</v>
      </c>
      <c r="I7" s="46">
        <v>17</v>
      </c>
      <c r="J7" s="46">
        <v>40</v>
      </c>
      <c r="K7" s="46">
        <f>IFERROR(VLOOKUP(H7,MAJORS!E:F,2,FALSE),0)</f>
        <v>69</v>
      </c>
    </row>
    <row r="8" spans="2:11" x14ac:dyDescent="0.25">
      <c r="B8" s="47" t="s">
        <v>162</v>
      </c>
      <c r="C8" s="46">
        <v>62</v>
      </c>
      <c r="D8" s="46">
        <v>73</v>
      </c>
      <c r="E8" s="46">
        <f>IFERROR(VLOOKUP(B8,MAJORS!A:B,2,FALSE),0)</f>
        <v>71</v>
      </c>
      <c r="F8" s="46"/>
      <c r="G8" s="31"/>
      <c r="H8" s="47" t="s">
        <v>165</v>
      </c>
      <c r="I8" s="46">
        <v>100</v>
      </c>
      <c r="J8" s="46">
        <v>38</v>
      </c>
      <c r="K8" s="46">
        <f>IFERROR(VLOOKUP(H8,MAJORS!E:F,2,FALSE),0)</f>
        <v>3</v>
      </c>
    </row>
    <row r="9" spans="2:11" x14ac:dyDescent="0.25">
      <c r="B9" s="47" t="s">
        <v>78</v>
      </c>
      <c r="C9" s="46">
        <v>232</v>
      </c>
      <c r="D9" s="46">
        <v>199</v>
      </c>
      <c r="E9" s="46">
        <f>IFERROR(VLOOKUP(B9,MAJORS!A:B,2,FALSE),0)</f>
        <v>204</v>
      </c>
      <c r="F9" s="46"/>
      <c r="G9" s="31"/>
      <c r="H9" s="47" t="s">
        <v>155</v>
      </c>
      <c r="I9" s="46">
        <v>191</v>
      </c>
      <c r="J9" s="46">
        <v>191</v>
      </c>
      <c r="K9" s="46">
        <f>IFERROR(VLOOKUP(H9,MAJORS!E:F,2,FALSE),0)</f>
        <v>171</v>
      </c>
    </row>
    <row r="10" spans="2:11" x14ac:dyDescent="0.25">
      <c r="B10" s="47" t="s">
        <v>238</v>
      </c>
      <c r="C10" s="46">
        <v>0</v>
      </c>
      <c r="D10" s="46">
        <v>7</v>
      </c>
      <c r="E10" s="46">
        <f>IFERROR(VLOOKUP(B10,MAJORS!A:B,2,FALSE),0)</f>
        <v>5</v>
      </c>
      <c r="F10" s="46"/>
      <c r="G10" s="31"/>
      <c r="H10" s="47" t="s">
        <v>166</v>
      </c>
      <c r="I10" s="48">
        <v>562</v>
      </c>
      <c r="J10" s="48">
        <v>561</v>
      </c>
      <c r="K10" s="48">
        <f>IFERROR(VLOOKUP(H10,MAJORS!E:F,2,FALSE),0)</f>
        <v>552</v>
      </c>
    </row>
    <row r="11" spans="2:11" x14ac:dyDescent="0.25">
      <c r="B11" s="47" t="s">
        <v>80</v>
      </c>
      <c r="C11" s="46">
        <v>30</v>
      </c>
      <c r="D11" s="46">
        <v>20</v>
      </c>
      <c r="E11" s="46">
        <f>IFERROR(VLOOKUP(B11,MAJORS!A:B,2,FALSE),0)</f>
        <v>16</v>
      </c>
      <c r="F11" s="46"/>
      <c r="G11" s="31"/>
      <c r="H11" s="51" t="s">
        <v>25</v>
      </c>
      <c r="I11" s="54">
        <f>SUM(I3:I10)</f>
        <v>1201</v>
      </c>
      <c r="J11" s="50">
        <f>SUM(J3:J10)</f>
        <v>1277</v>
      </c>
      <c r="K11" s="50">
        <f>SUM(K3:K10)</f>
        <v>1286</v>
      </c>
    </row>
    <row r="12" spans="2:11" x14ac:dyDescent="0.25">
      <c r="B12" s="47" t="s">
        <v>239</v>
      </c>
      <c r="C12" s="46">
        <v>0</v>
      </c>
      <c r="D12" s="46">
        <v>3</v>
      </c>
      <c r="E12" s="46">
        <f>IFERROR(VLOOKUP(B12,MAJORS!A:B,2,FALSE),0)</f>
        <v>5</v>
      </c>
      <c r="F12" s="46"/>
      <c r="G12" s="31"/>
      <c r="H12" s="50"/>
      <c r="I12" s="46"/>
    </row>
    <row r="13" spans="2:11" x14ac:dyDescent="0.25">
      <c r="B13" s="47" t="s">
        <v>81</v>
      </c>
      <c r="C13" s="46">
        <v>74</v>
      </c>
      <c r="D13" s="46">
        <v>88</v>
      </c>
      <c r="E13" s="46">
        <f>IFERROR(VLOOKUP(B13,MAJORS!A:B,2,FALSE),0)</f>
        <v>108</v>
      </c>
      <c r="F13" s="46"/>
      <c r="G13" s="31"/>
      <c r="H13" s="50" t="s">
        <v>120</v>
      </c>
      <c r="I13" s="46"/>
    </row>
    <row r="14" spans="2:11" x14ac:dyDescent="0.25">
      <c r="B14" s="47" t="s">
        <v>240</v>
      </c>
      <c r="C14" s="46">
        <v>0</v>
      </c>
      <c r="D14" s="46">
        <v>4</v>
      </c>
      <c r="E14" s="46">
        <f>IFERROR(VLOOKUP(B14,MAJORS!A:B,2,FALSE),0)</f>
        <v>11</v>
      </c>
      <c r="F14" s="46"/>
      <c r="G14" s="31"/>
      <c r="H14" s="47" t="s">
        <v>179</v>
      </c>
      <c r="I14" s="46">
        <v>17</v>
      </c>
      <c r="J14" s="46">
        <v>14</v>
      </c>
      <c r="K14" s="46">
        <f>IFERROR(VLOOKUP(H14,MAJORS!E:F,2,FALSE),0)</f>
        <v>13</v>
      </c>
    </row>
    <row r="15" spans="2:11" x14ac:dyDescent="0.25">
      <c r="B15" s="47" t="s">
        <v>163</v>
      </c>
      <c r="C15" s="46">
        <v>45</v>
      </c>
      <c r="D15" s="46">
        <v>38</v>
      </c>
      <c r="E15" s="46">
        <f>IFERROR(VLOOKUP(B15,MAJORS!A:B,2,FALSE),0)</f>
        <v>42</v>
      </c>
      <c r="F15" s="46"/>
      <c r="G15" s="31"/>
      <c r="H15" s="47" t="s">
        <v>83</v>
      </c>
      <c r="I15" s="46">
        <v>175</v>
      </c>
      <c r="J15" s="46">
        <v>172</v>
      </c>
      <c r="K15" s="46">
        <f>IFERROR(VLOOKUP(H15,MAJORS!E:F,2,FALSE),0)</f>
        <v>147</v>
      </c>
    </row>
    <row r="16" spans="2:11" x14ac:dyDescent="0.25">
      <c r="B16" s="47" t="s">
        <v>178</v>
      </c>
      <c r="C16" s="46">
        <v>16</v>
      </c>
      <c r="D16" s="46">
        <v>20</v>
      </c>
      <c r="E16" s="46">
        <f>IFERROR(VLOOKUP(B16,MAJORS!A:B,2,FALSE),0)</f>
        <v>26</v>
      </c>
      <c r="F16" s="46"/>
      <c r="G16" s="31"/>
      <c r="H16" s="47" t="s">
        <v>92</v>
      </c>
      <c r="I16" s="46">
        <v>13</v>
      </c>
      <c r="J16" s="46">
        <v>18</v>
      </c>
      <c r="K16" s="46">
        <f>IFERROR(VLOOKUP(H16,MAJORS!E:F,2,FALSE),0)</f>
        <v>16</v>
      </c>
    </row>
    <row r="17" spans="2:11" x14ac:dyDescent="0.25">
      <c r="B17" s="47" t="s">
        <v>312</v>
      </c>
      <c r="C17" s="46">
        <v>0</v>
      </c>
      <c r="D17" s="46">
        <v>0</v>
      </c>
      <c r="E17" s="46">
        <f>IFERROR(VLOOKUP(B17,MAJORS!A:B,2,FALSE),0)</f>
        <v>6</v>
      </c>
      <c r="F17" s="46"/>
      <c r="G17" s="31"/>
      <c r="H17" s="47" t="s">
        <v>148</v>
      </c>
      <c r="I17" s="46">
        <v>9</v>
      </c>
      <c r="J17" s="46">
        <v>9</v>
      </c>
      <c r="K17" s="46">
        <f>IFERROR(VLOOKUP(H17,MAJORS!E:F,2,FALSE),0)</f>
        <v>7</v>
      </c>
    </row>
    <row r="18" spans="2:11" x14ac:dyDescent="0.25">
      <c r="B18" s="47" t="s">
        <v>111</v>
      </c>
      <c r="C18" s="46">
        <v>62</v>
      </c>
      <c r="D18" s="46">
        <v>22</v>
      </c>
      <c r="E18" s="46">
        <f>IFERROR(VLOOKUP(B18,MAJORS!A:B,2,FALSE),0)</f>
        <v>16</v>
      </c>
      <c r="F18" s="46"/>
      <c r="G18" s="31"/>
      <c r="H18" s="46" t="s">
        <v>105</v>
      </c>
      <c r="I18" s="48">
        <v>66</v>
      </c>
      <c r="J18" s="48">
        <v>79</v>
      </c>
      <c r="K18" s="48">
        <f>IFERROR(VLOOKUP(H18,MAJORS!E:F,2,FALSE),0)</f>
        <v>60</v>
      </c>
    </row>
    <row r="19" spans="2:11" x14ac:dyDescent="0.25">
      <c r="B19" s="47" t="s">
        <v>241</v>
      </c>
      <c r="C19" s="46">
        <v>0</v>
      </c>
      <c r="D19" s="46">
        <v>2</v>
      </c>
      <c r="E19" s="46">
        <f>IFERROR(VLOOKUP(B19,MAJORS!A:B,2,FALSE),0)</f>
        <v>1</v>
      </c>
      <c r="F19" s="46"/>
      <c r="G19" s="31"/>
      <c r="H19" s="50" t="s">
        <v>25</v>
      </c>
      <c r="I19" s="54">
        <f>SUM(I14:I18)</f>
        <v>280</v>
      </c>
      <c r="J19" s="50">
        <f>SUM(J14:J18)</f>
        <v>292</v>
      </c>
      <c r="K19" s="50">
        <f>SUM(K14:K18)</f>
        <v>243</v>
      </c>
    </row>
    <row r="20" spans="2:11" x14ac:dyDescent="0.25">
      <c r="B20" s="47" t="s">
        <v>242</v>
      </c>
      <c r="C20" s="46">
        <v>0</v>
      </c>
      <c r="D20" s="46">
        <v>18</v>
      </c>
      <c r="E20" s="46">
        <f>IFERROR(VLOOKUP(B20,MAJORS!A:B,2,FALSE),0)</f>
        <v>19</v>
      </c>
      <c r="F20" s="46"/>
      <c r="G20" s="31"/>
      <c r="H20" s="51"/>
      <c r="I20" s="46"/>
    </row>
    <row r="21" spans="2:11" x14ac:dyDescent="0.25">
      <c r="B21" s="47" t="s">
        <v>84</v>
      </c>
      <c r="C21" s="46">
        <v>140</v>
      </c>
      <c r="D21" s="46">
        <v>98</v>
      </c>
      <c r="E21" s="46">
        <f>IFERROR(VLOOKUP(B21,MAJORS!A:B,2,FALSE),0)</f>
        <v>100</v>
      </c>
      <c r="F21" s="46"/>
      <c r="G21" s="31"/>
      <c r="H21" s="51" t="s">
        <v>121</v>
      </c>
      <c r="I21" s="46"/>
    </row>
    <row r="22" spans="2:11" x14ac:dyDescent="0.25">
      <c r="B22" s="47" t="s">
        <v>243</v>
      </c>
      <c r="C22" s="46">
        <v>0</v>
      </c>
      <c r="D22" s="46">
        <v>4</v>
      </c>
      <c r="E22" s="46">
        <f>IFERROR(VLOOKUP(B22,MAJORS!A:B,2,FALSE),0)</f>
        <v>3</v>
      </c>
      <c r="F22" s="46"/>
      <c r="G22" s="31"/>
      <c r="H22" s="47" t="s">
        <v>76</v>
      </c>
      <c r="I22" s="46">
        <v>233</v>
      </c>
      <c r="J22" s="46">
        <v>269</v>
      </c>
      <c r="K22" s="46">
        <f>IFERROR(VLOOKUP(H22,MAJORS!E:F,2,FALSE),0)</f>
        <v>267</v>
      </c>
    </row>
    <row r="23" spans="2:11" x14ac:dyDescent="0.25">
      <c r="B23" s="47" t="s">
        <v>157</v>
      </c>
      <c r="C23" s="46">
        <v>41</v>
      </c>
      <c r="D23" s="46">
        <v>40</v>
      </c>
      <c r="E23" s="46">
        <f>IFERROR(VLOOKUP(B23,MAJORS!A:B,2,FALSE),0)</f>
        <v>32</v>
      </c>
      <c r="F23" s="46"/>
      <c r="G23" s="31"/>
      <c r="H23" s="47" t="s">
        <v>79</v>
      </c>
      <c r="I23" s="46">
        <v>59</v>
      </c>
      <c r="J23" s="46">
        <v>6</v>
      </c>
      <c r="K23" s="46">
        <f>IFERROR(VLOOKUP(H23,MAJORS!E:F,2,FALSE),0)</f>
        <v>1</v>
      </c>
    </row>
    <row r="24" spans="2:11" x14ac:dyDescent="0.25">
      <c r="B24" s="47" t="s">
        <v>85</v>
      </c>
      <c r="C24" s="46">
        <v>67</v>
      </c>
      <c r="D24" s="46">
        <v>60</v>
      </c>
      <c r="E24" s="46">
        <f>IFERROR(VLOOKUP(B24,MAJORS!A:B,2,FALSE),0)</f>
        <v>56</v>
      </c>
      <c r="F24" s="46"/>
      <c r="G24" s="31"/>
      <c r="H24" s="46" t="s">
        <v>82</v>
      </c>
      <c r="I24" s="46">
        <v>124</v>
      </c>
      <c r="J24" s="46">
        <v>114</v>
      </c>
      <c r="K24" s="46">
        <f>IFERROR(VLOOKUP(H24,MAJORS!E:F,2,FALSE),0)</f>
        <v>109</v>
      </c>
    </row>
    <row r="25" spans="2:11" x14ac:dyDescent="0.25">
      <c r="B25" s="47" t="s">
        <v>173</v>
      </c>
      <c r="C25" s="46">
        <v>260</v>
      </c>
      <c r="D25" s="46">
        <v>253</v>
      </c>
      <c r="E25" s="46">
        <f>IFERROR(VLOOKUP(B25,MAJORS!A:B,2,FALSE),0)</f>
        <v>236</v>
      </c>
      <c r="F25" s="46"/>
      <c r="G25" s="31"/>
      <c r="H25" s="46" t="s">
        <v>156</v>
      </c>
      <c r="I25" s="46">
        <v>138</v>
      </c>
      <c r="J25" s="46">
        <v>129</v>
      </c>
      <c r="K25" s="46">
        <f>IFERROR(VLOOKUP(H25,MAJORS!E:F,2,FALSE),0)</f>
        <v>137</v>
      </c>
    </row>
    <row r="26" spans="2:11" x14ac:dyDescent="0.25">
      <c r="B26" s="47" t="s">
        <v>86</v>
      </c>
      <c r="C26" s="46">
        <v>22</v>
      </c>
      <c r="D26" s="46">
        <v>14</v>
      </c>
      <c r="E26" s="46">
        <f>IFERROR(VLOOKUP(B26,MAJORS!A:B,2,FALSE),0)</f>
        <v>13</v>
      </c>
      <c r="F26" s="46"/>
      <c r="G26" s="31"/>
      <c r="H26" s="46" t="s">
        <v>158</v>
      </c>
      <c r="I26" s="46">
        <v>466</v>
      </c>
      <c r="J26" s="46">
        <v>571</v>
      </c>
      <c r="K26" s="46">
        <f>IFERROR(VLOOKUP(H26,MAJORS!E:F,2,FALSE),0)</f>
        <v>634</v>
      </c>
    </row>
    <row r="27" spans="2:11" x14ac:dyDescent="0.25">
      <c r="B27" s="47" t="s">
        <v>87</v>
      </c>
      <c r="C27" s="46">
        <v>62</v>
      </c>
      <c r="D27" s="46">
        <v>55</v>
      </c>
      <c r="E27" s="46">
        <f>IFERROR(VLOOKUP(B27,MAJORS!A:B,2,FALSE),0)</f>
        <v>55</v>
      </c>
      <c r="F27" s="46"/>
      <c r="G27" s="31"/>
      <c r="H27" s="46" t="s">
        <v>170</v>
      </c>
      <c r="I27" s="46">
        <v>184</v>
      </c>
      <c r="J27" s="46">
        <v>202</v>
      </c>
      <c r="K27" s="46">
        <f>IFERROR(VLOOKUP(H27,MAJORS!E:F,2,FALSE),0)</f>
        <v>215</v>
      </c>
    </row>
    <row r="28" spans="2:11" x14ac:dyDescent="0.25">
      <c r="B28" s="47" t="s">
        <v>167</v>
      </c>
      <c r="C28" s="46">
        <v>119</v>
      </c>
      <c r="D28" s="46">
        <v>112</v>
      </c>
      <c r="E28" s="46">
        <f>IFERROR(VLOOKUP(B28,MAJORS!A:B,2,FALSE),0)</f>
        <v>124</v>
      </c>
      <c r="F28" s="46"/>
      <c r="G28" s="31"/>
      <c r="H28" s="46" t="s">
        <v>180</v>
      </c>
      <c r="I28" s="46">
        <v>12</v>
      </c>
      <c r="J28" s="46">
        <v>12</v>
      </c>
      <c r="K28" s="46">
        <f>IFERROR(VLOOKUP(H28,MAJORS!E:F,2,FALSE),0)</f>
        <v>12</v>
      </c>
    </row>
    <row r="29" spans="2:11" x14ac:dyDescent="0.25">
      <c r="B29" s="47" t="s">
        <v>88</v>
      </c>
      <c r="C29" s="46">
        <v>10</v>
      </c>
      <c r="D29" s="46">
        <v>10</v>
      </c>
      <c r="E29" s="46">
        <f>IFERROR(VLOOKUP(B29,MAJORS!A:B,2,FALSE),0)</f>
        <v>11</v>
      </c>
      <c r="F29" s="46"/>
      <c r="G29" s="31"/>
      <c r="H29" s="46" t="s">
        <v>159</v>
      </c>
      <c r="I29" s="46">
        <v>209</v>
      </c>
      <c r="J29" s="46">
        <v>200</v>
      </c>
      <c r="K29" s="46">
        <f>IFERROR(VLOOKUP(H29,MAJORS!E:F,2,FALSE),0)</f>
        <v>218</v>
      </c>
    </row>
    <row r="30" spans="2:11" x14ac:dyDescent="0.25">
      <c r="B30" s="47" t="s">
        <v>176</v>
      </c>
      <c r="C30" s="46">
        <v>15</v>
      </c>
      <c r="D30" s="46">
        <v>15</v>
      </c>
      <c r="E30" s="46">
        <f>IFERROR(VLOOKUP(B30,MAJORS!A:B,2,FALSE),0)</f>
        <v>13</v>
      </c>
      <c r="F30" s="46"/>
      <c r="G30" s="31"/>
      <c r="H30" s="46" t="s">
        <v>160</v>
      </c>
      <c r="I30" s="48">
        <v>392</v>
      </c>
      <c r="J30" s="48">
        <v>434</v>
      </c>
      <c r="K30" s="48">
        <f>IFERROR(VLOOKUP(H30,MAJORS!E:F,2,FALSE),0)</f>
        <v>462</v>
      </c>
    </row>
    <row r="31" spans="2:11" x14ac:dyDescent="0.25">
      <c r="B31" s="47" t="s">
        <v>311</v>
      </c>
      <c r="C31" s="46">
        <v>0</v>
      </c>
      <c r="D31" s="46">
        <v>0</v>
      </c>
      <c r="E31" s="46">
        <f>IFERROR(VLOOKUP(B31,MAJORS!A:B,2,FALSE),0)</f>
        <v>7</v>
      </c>
      <c r="F31" s="46"/>
      <c r="G31" s="31"/>
      <c r="H31" s="50" t="s">
        <v>25</v>
      </c>
      <c r="I31" s="54">
        <f>SUM(I22:I30)</f>
        <v>1817</v>
      </c>
      <c r="J31" s="50">
        <f>SUM(J22:J30)</f>
        <v>1937</v>
      </c>
      <c r="K31" s="50">
        <f>SUM(K22:K30)</f>
        <v>2055</v>
      </c>
    </row>
    <row r="32" spans="2:11" x14ac:dyDescent="0.25">
      <c r="B32" s="47" t="s">
        <v>89</v>
      </c>
      <c r="C32" s="46">
        <v>157</v>
      </c>
      <c r="D32" s="46">
        <v>123</v>
      </c>
      <c r="E32" s="46">
        <f>IFERROR(VLOOKUP(B32,MAJORS!A:B,2,FALSE),0)</f>
        <v>123</v>
      </c>
      <c r="F32" s="46"/>
      <c r="G32" s="31"/>
      <c r="H32" s="47"/>
      <c r="I32" s="46"/>
    </row>
    <row r="33" spans="1:11" x14ac:dyDescent="0.25">
      <c r="B33" s="47" t="s">
        <v>91</v>
      </c>
      <c r="C33" s="46">
        <v>42</v>
      </c>
      <c r="D33" s="46">
        <v>42</v>
      </c>
      <c r="E33" s="46">
        <f>IFERROR(VLOOKUP(B33,MAJORS!A:B,2,FALSE),0)</f>
        <v>32</v>
      </c>
      <c r="F33" s="46"/>
      <c r="G33" s="31"/>
      <c r="H33" s="47" t="s">
        <v>154</v>
      </c>
      <c r="I33" s="46">
        <v>61</v>
      </c>
      <c r="J33" s="46">
        <v>72</v>
      </c>
      <c r="K33" s="46">
        <f>IFERROR(VLOOKUP(H33,MAJORS!E:F,2,FALSE),0)</f>
        <v>60</v>
      </c>
    </row>
    <row r="34" spans="1:11" x14ac:dyDescent="0.25">
      <c r="B34" s="47" t="s">
        <v>93</v>
      </c>
      <c r="C34" s="46">
        <v>10</v>
      </c>
      <c r="D34" s="46">
        <v>10</v>
      </c>
      <c r="E34" s="46">
        <f>IFERROR(VLOOKUP(B34,MAJORS!A:B,2,FALSE),0)</f>
        <v>6</v>
      </c>
      <c r="F34" s="46"/>
      <c r="G34" s="31"/>
      <c r="H34" s="46" t="s">
        <v>106</v>
      </c>
      <c r="I34" s="46">
        <v>426</v>
      </c>
      <c r="J34" s="46">
        <v>480</v>
      </c>
      <c r="K34" s="46">
        <f>IFERROR(VLOOKUP(H34,MAJORS!E:F,2,FALSE),0)</f>
        <v>494</v>
      </c>
    </row>
    <row r="35" spans="1:11" x14ac:dyDescent="0.25">
      <c r="B35" s="47" t="s">
        <v>244</v>
      </c>
      <c r="C35" s="46">
        <v>19</v>
      </c>
      <c r="D35" s="46">
        <v>20</v>
      </c>
      <c r="E35" s="46">
        <f>IFERROR(VLOOKUP(B35,MAJORS!A:B,2,FALSE),0)</f>
        <v>32</v>
      </c>
      <c r="F35" s="46"/>
      <c r="G35" s="31"/>
      <c r="H35" s="50"/>
      <c r="I35" s="46"/>
    </row>
    <row r="36" spans="1:11" x14ac:dyDescent="0.25">
      <c r="B36" s="47" t="s">
        <v>94</v>
      </c>
      <c r="C36" s="46">
        <v>10</v>
      </c>
      <c r="D36" s="46">
        <v>9</v>
      </c>
      <c r="E36" s="46">
        <f>IFERROR(VLOOKUP(B36,MAJORS!A:B,2,FALSE),0)</f>
        <v>7</v>
      </c>
      <c r="F36" s="46"/>
      <c r="G36" s="31"/>
      <c r="H36" s="50" t="s">
        <v>122</v>
      </c>
      <c r="I36" s="46"/>
    </row>
    <row r="37" spans="1:11" x14ac:dyDescent="0.25">
      <c r="B37" s="47" t="s">
        <v>201</v>
      </c>
      <c r="C37" s="46">
        <v>46</v>
      </c>
      <c r="D37" s="46">
        <v>66</v>
      </c>
      <c r="E37" s="46">
        <f>IFERROR(VLOOKUP(B37,MAJORS!A:B,2,FALSE),0)</f>
        <v>78</v>
      </c>
      <c r="F37" s="46"/>
      <c r="G37" s="31"/>
      <c r="H37" s="46" t="s">
        <v>133</v>
      </c>
      <c r="I37" s="46">
        <v>146</v>
      </c>
      <c r="J37" s="46">
        <v>141</v>
      </c>
      <c r="K37" s="46">
        <f>IFERROR(VLOOKUP(H37,MAJORS!E:F,2,FALSE),0)</f>
        <v>139</v>
      </c>
    </row>
    <row r="38" spans="1:11" x14ac:dyDescent="0.25">
      <c r="B38" s="47" t="s">
        <v>245</v>
      </c>
      <c r="C38" s="46">
        <v>13</v>
      </c>
      <c r="D38" s="46">
        <v>3</v>
      </c>
      <c r="E38" s="46">
        <f>IFERROR(VLOOKUP(B38,MAJORS!A:B,2,FALSE),0)</f>
        <v>0</v>
      </c>
      <c r="F38" s="46"/>
      <c r="G38" s="31"/>
      <c r="H38" s="47" t="s">
        <v>138</v>
      </c>
      <c r="I38" s="46">
        <v>273</v>
      </c>
      <c r="J38" s="46">
        <v>291</v>
      </c>
      <c r="K38" s="46">
        <f>IFERROR(VLOOKUP(H38,MAJORS!E:F,2,FALSE),0)</f>
        <v>300</v>
      </c>
    </row>
    <row r="39" spans="1:11" x14ac:dyDescent="0.25">
      <c r="B39" s="47" t="s">
        <v>95</v>
      </c>
      <c r="C39" s="46">
        <v>88</v>
      </c>
      <c r="D39" s="46">
        <v>73</v>
      </c>
      <c r="E39" s="46">
        <f>IFERROR(VLOOKUP(B39,MAJORS!A:B,2,FALSE),0)</f>
        <v>75</v>
      </c>
      <c r="F39" s="46"/>
      <c r="G39" s="31"/>
      <c r="H39" s="81" t="s">
        <v>181</v>
      </c>
      <c r="I39" s="46">
        <v>6</v>
      </c>
      <c r="J39" s="46">
        <v>5</v>
      </c>
      <c r="K39" s="46">
        <f>IFERROR(VLOOKUP(H39,MAJORS!E:F,2,FALSE),0)</f>
        <v>20</v>
      </c>
    </row>
    <row r="40" spans="1:11" x14ac:dyDescent="0.25">
      <c r="B40" s="47" t="s">
        <v>96</v>
      </c>
      <c r="C40" s="46">
        <v>24</v>
      </c>
      <c r="D40" s="46">
        <v>19</v>
      </c>
      <c r="E40" s="46">
        <f>IFERROR(VLOOKUP(B40,MAJORS!A:B,2,FALSE),0)</f>
        <v>14</v>
      </c>
      <c r="F40" s="46"/>
      <c r="G40" s="31"/>
      <c r="H40" s="46" t="s">
        <v>140</v>
      </c>
      <c r="I40" s="46">
        <v>31</v>
      </c>
      <c r="J40" s="46">
        <v>36</v>
      </c>
      <c r="K40" s="46">
        <f>IFERROR(VLOOKUP(H40,MAJORS!E:F,2,FALSE),0)</f>
        <v>25</v>
      </c>
    </row>
    <row r="41" spans="1:11" x14ac:dyDescent="0.25">
      <c r="B41" s="47" t="s">
        <v>97</v>
      </c>
      <c r="C41" s="46">
        <v>21</v>
      </c>
      <c r="D41" s="46">
        <v>19</v>
      </c>
      <c r="E41" s="46">
        <f>IFERROR(VLOOKUP(B41,MAJORS!A:B,2,FALSE),0)</f>
        <v>20</v>
      </c>
      <c r="F41" s="46"/>
      <c r="G41" s="31"/>
      <c r="H41" s="47" t="s">
        <v>108</v>
      </c>
      <c r="I41" s="46">
        <v>117</v>
      </c>
      <c r="J41" s="46">
        <v>101</v>
      </c>
      <c r="K41" s="46">
        <f>IFERROR(VLOOKUP(H41,MAJORS!E:F,2,FALSE),0)</f>
        <v>108</v>
      </c>
    </row>
    <row r="42" spans="1:11" x14ac:dyDescent="0.25">
      <c r="B42" s="47" t="s">
        <v>200</v>
      </c>
      <c r="C42" s="46">
        <v>35</v>
      </c>
      <c r="D42" s="46">
        <v>48</v>
      </c>
      <c r="E42" s="46">
        <f>IFERROR(VLOOKUP(B42,MAJORS!A:B,2,FALSE),0)</f>
        <v>45</v>
      </c>
      <c r="F42" s="46"/>
      <c r="G42" s="31"/>
      <c r="H42" s="46" t="s">
        <v>109</v>
      </c>
      <c r="I42" s="46">
        <v>39</v>
      </c>
      <c r="J42" s="46">
        <v>20</v>
      </c>
      <c r="K42" s="46">
        <f>IFERROR(VLOOKUP(H42,MAJORS!E:F,2,FALSE),0)</f>
        <v>17</v>
      </c>
    </row>
    <row r="43" spans="1:11" x14ac:dyDescent="0.25">
      <c r="B43" s="47" t="s">
        <v>98</v>
      </c>
      <c r="C43" s="46">
        <v>182</v>
      </c>
      <c r="D43" s="46">
        <v>190</v>
      </c>
      <c r="E43" s="46">
        <f>IFERROR(VLOOKUP(B43,MAJORS!A:B,2,FALSE),0)</f>
        <v>194</v>
      </c>
      <c r="F43" s="46"/>
      <c r="G43" s="31"/>
      <c r="H43" s="47" t="s">
        <v>211</v>
      </c>
      <c r="I43" s="46">
        <v>0</v>
      </c>
      <c r="J43" s="46">
        <v>14</v>
      </c>
      <c r="K43" s="46">
        <f>IFERROR(VLOOKUP(H43,MAJORS!E:F,2,FALSE),0)</f>
        <v>20</v>
      </c>
    </row>
    <row r="44" spans="1:11" x14ac:dyDescent="0.25">
      <c r="A44" s="31"/>
      <c r="B44" s="47" t="s">
        <v>99</v>
      </c>
      <c r="C44" s="46">
        <v>297</v>
      </c>
      <c r="D44" s="46">
        <v>318</v>
      </c>
      <c r="E44" s="46">
        <f>IFERROR(VLOOKUP(B44,MAJORS!A:B,2,FALSE),0)</f>
        <v>320</v>
      </c>
      <c r="F44" s="46"/>
      <c r="G44"/>
      <c r="H44" s="46" t="s">
        <v>210</v>
      </c>
      <c r="I44" s="48">
        <v>113</v>
      </c>
      <c r="J44" s="48">
        <v>113</v>
      </c>
      <c r="K44" s="48">
        <f>IFERROR(VLOOKUP(H44,MAJORS!E:F,2,FALSE),0)</f>
        <v>114</v>
      </c>
    </row>
    <row r="45" spans="1:11" x14ac:dyDescent="0.25">
      <c r="B45" s="47" t="s">
        <v>100</v>
      </c>
      <c r="C45" s="46">
        <v>0</v>
      </c>
      <c r="D45" s="46">
        <v>1</v>
      </c>
      <c r="E45" s="46">
        <f>IFERROR(VLOOKUP(B45,MAJORS!A:B,2,FALSE),0)</f>
        <v>0</v>
      </c>
      <c r="F45" s="46"/>
      <c r="G45"/>
      <c r="H45" s="51" t="s">
        <v>25</v>
      </c>
      <c r="I45" s="54">
        <f>SUM(I37:I44)</f>
        <v>725</v>
      </c>
      <c r="J45" s="50">
        <f>SUM(J37:J44)</f>
        <v>721</v>
      </c>
      <c r="K45" s="50">
        <f>SUM(K37:K44)</f>
        <v>743</v>
      </c>
    </row>
    <row r="46" spans="1:11" x14ac:dyDescent="0.25">
      <c r="B46" s="47" t="s">
        <v>171</v>
      </c>
      <c r="C46" s="46">
        <v>154</v>
      </c>
      <c r="D46" s="46">
        <v>172</v>
      </c>
      <c r="E46" s="46">
        <f>IFERROR(VLOOKUP(B46,MAJORS!A:B,2,FALSE),0)</f>
        <v>198</v>
      </c>
      <c r="F46" s="46"/>
      <c r="G46"/>
    </row>
    <row r="47" spans="1:11" x14ac:dyDescent="0.25">
      <c r="B47" s="47" t="s">
        <v>101</v>
      </c>
      <c r="C47" s="46">
        <v>27</v>
      </c>
      <c r="D47" s="46">
        <v>29</v>
      </c>
      <c r="E47" s="46">
        <f>IFERROR(VLOOKUP(B47,MAJORS!A:B,2,FALSE),0)</f>
        <v>28</v>
      </c>
      <c r="F47" s="46"/>
      <c r="G47"/>
      <c r="H47" s="50"/>
      <c r="I47" s="31"/>
    </row>
    <row r="48" spans="1:11" x14ac:dyDescent="0.25">
      <c r="B48" s="47" t="s">
        <v>102</v>
      </c>
      <c r="C48" s="46">
        <v>6</v>
      </c>
      <c r="D48" s="46">
        <v>5</v>
      </c>
      <c r="E48" s="46">
        <f>IFERROR(VLOOKUP(B48,MAJORS!A:B,2,FALSE),0)</f>
        <v>4</v>
      </c>
      <c r="F48" s="46"/>
      <c r="G48"/>
      <c r="H48" s="50" t="s">
        <v>116</v>
      </c>
      <c r="I48" s="31"/>
    </row>
    <row r="49" spans="2:9" x14ac:dyDescent="0.25">
      <c r="B49" s="47" t="s">
        <v>103</v>
      </c>
      <c r="C49" s="46">
        <v>29</v>
      </c>
      <c r="D49" s="46">
        <v>28</v>
      </c>
      <c r="E49" s="46">
        <f>IFERROR(VLOOKUP(B49,MAJORS!A:B,2,FALSE),0)</f>
        <v>32</v>
      </c>
      <c r="F49" s="53"/>
      <c r="G49"/>
      <c r="H49" s="50"/>
    </row>
    <row r="50" spans="2:9" x14ac:dyDescent="0.25">
      <c r="B50" s="47" t="s">
        <v>104</v>
      </c>
      <c r="C50" s="46">
        <v>22</v>
      </c>
      <c r="D50" s="46">
        <v>26</v>
      </c>
      <c r="E50" s="46">
        <f>IFERROR(VLOOKUP(B50,MAJORS!A:B,2,FALSE),0)</f>
        <v>46</v>
      </c>
      <c r="F50" s="50"/>
      <c r="H50" s="31"/>
      <c r="I50" s="31"/>
    </row>
    <row r="51" spans="2:9" x14ac:dyDescent="0.25">
      <c r="B51" s="47" t="s">
        <v>161</v>
      </c>
      <c r="C51" s="46">
        <v>40</v>
      </c>
      <c r="D51" s="46">
        <v>47</v>
      </c>
      <c r="E51" s="46">
        <f>IFERROR(VLOOKUP(B51,MAJORS!A:B,2,FALSE),0)</f>
        <v>48</v>
      </c>
      <c r="F51" s="50"/>
    </row>
    <row r="52" spans="2:9" x14ac:dyDescent="0.25">
      <c r="B52" s="47" t="s">
        <v>117</v>
      </c>
      <c r="C52" s="46">
        <v>47</v>
      </c>
      <c r="D52" s="46">
        <v>51</v>
      </c>
      <c r="E52" s="46">
        <f>IFERROR(VLOOKUP(B52,MAJORS!A:B,2,FALSE),0)</f>
        <v>59</v>
      </c>
      <c r="F52" s="31"/>
    </row>
    <row r="53" spans="2:9" x14ac:dyDescent="0.25">
      <c r="B53" s="47" t="s">
        <v>139</v>
      </c>
      <c r="C53" s="46">
        <v>20</v>
      </c>
      <c r="D53" s="46">
        <v>20</v>
      </c>
      <c r="E53" s="46">
        <f>IFERROR(VLOOKUP(B53,MAJORS!A:B,2,FALSE),0)</f>
        <v>9</v>
      </c>
      <c r="F53" s="55"/>
    </row>
    <row r="54" spans="2:9" x14ac:dyDescent="0.25">
      <c r="B54" s="47" t="s">
        <v>174</v>
      </c>
      <c r="C54" s="48">
        <v>19</v>
      </c>
      <c r="D54" s="48">
        <v>16</v>
      </c>
      <c r="E54" s="48">
        <f>IFERROR(VLOOKUP(B54,MAJORS!A:B,2,FALSE),0)</f>
        <v>22</v>
      </c>
    </row>
    <row r="55" spans="2:9" x14ac:dyDescent="0.25">
      <c r="B55" s="50" t="s">
        <v>25</v>
      </c>
      <c r="C55" s="54">
        <f>SUM(C3:C54)</f>
        <v>2673</v>
      </c>
      <c r="D55" s="50">
        <f>SUM(D3:D54)</f>
        <v>2621</v>
      </c>
      <c r="E55" s="50">
        <f>SUM(E3:E54)</f>
        <v>2724</v>
      </c>
    </row>
  </sheetData>
  <customSheetViews>
    <customSheetView guid="{0782D04A-F9DD-462B-84E5-7F9CBB74479B}" showPageBreaks="1" showGridLines="0" fitToPage="1" view="pageLayout">
      <selection activeCell="K34" sqref="K34"/>
      <pageMargins left="0.24" right="0.24" top="0.66" bottom="0.5" header="0.27" footer="0.27"/>
      <pageSetup scale="67" orientation="landscape" horizontalDpi="4294967292" verticalDpi="300" r:id="rId1"/>
      <headerFooter alignWithMargins="0">
        <oddHeader>&amp;C&amp;"Times New Roman,Regular"&amp;UComparison of Enrollment by Major&amp;U
2012-2014</oddHeader>
      </headerFooter>
    </customSheetView>
  </customSheetViews>
  <phoneticPr fontId="0" type="noConversion"/>
  <printOptions gridLinesSet="0"/>
  <pageMargins left="0.24" right="0.24" top="0.66" bottom="0.5" header="0.27" footer="0.27"/>
  <pageSetup scale="63" orientation="landscape" horizontalDpi="4294967292" verticalDpi="300" r:id="rId2"/>
  <headerFooter alignWithMargins="0">
    <oddHeader>&amp;C&amp;"Times New Roman,Regular"&amp;UComparison of Enrollment by Major&amp;U*
2015-2017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COVER</vt:lpstr>
      <vt:lpstr>ENROLLMENT</vt:lpstr>
      <vt:lpstr>RELIGIOUS TRADITIONS</vt:lpstr>
      <vt:lpstr>STATES REPRESENTED</vt:lpstr>
      <vt:lpstr>COUNTY AND COUNTRY</vt:lpstr>
      <vt:lpstr>MAJORS</vt:lpstr>
      <vt:lpstr>3 YEAR COMP</vt:lpstr>
      <vt:lpstr>3 YEAR COMP MAJORS</vt:lpstr>
      <vt:lpstr>_TOT1</vt:lpstr>
      <vt:lpstr>'3 YEAR COMP'!Print_Area</vt:lpstr>
      <vt:lpstr>COVER!Print_Area</vt:lpstr>
      <vt:lpstr>'3 YEAR COMP MAJORS'!Print_Area_MI</vt:lpstr>
      <vt:lpstr>'COUNTY AND COUNTRY'!Print_Area_MI</vt:lpstr>
      <vt:lpstr>ENROLLMENT!Print_Area_MI</vt:lpstr>
      <vt:lpstr>MAJORS!Print_Area_MI</vt:lpstr>
      <vt:lpstr>'RELIGIOUS TRADITIONS'!Print_Area_MI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chayes10@elon.edu</dc:creator>
  <cp:lastModifiedBy>chayes10</cp:lastModifiedBy>
  <cp:lastPrinted>2016-03-08T21:29:50Z</cp:lastPrinted>
  <dcterms:created xsi:type="dcterms:W3CDTF">1999-09-08T13:32:08Z</dcterms:created>
  <dcterms:modified xsi:type="dcterms:W3CDTF">2017-02-17T19:37:37Z</dcterms:modified>
</cp:coreProperties>
</file>